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9170" windowHeight="6435" activeTab="0"/>
  </bookViews>
  <sheets>
    <sheet name="rozpočet 2010" sheetId="1" r:id="rId1"/>
  </sheets>
  <definedNames>
    <definedName name="_xlnm.Print_Area" localSheetId="0">'rozpočet 2010'!$A$1:$N$673</definedName>
  </definedNames>
  <calcPr fullCalcOnLoad="1"/>
</workbook>
</file>

<file path=xl/comments1.xml><?xml version="1.0" encoding="utf-8"?>
<comments xmlns="http://schemas.openxmlformats.org/spreadsheetml/2006/main">
  <authors>
    <author>Ivča</author>
  </authors>
  <commentList>
    <comment ref="I554" authorId="0">
      <text>
        <r>
          <rPr>
            <b/>
            <sz val="8"/>
            <rFont val="Tahoma"/>
            <family val="0"/>
          </rPr>
          <t>Ivča:</t>
        </r>
        <r>
          <rPr>
            <sz val="8"/>
            <rFont val="Tahoma"/>
            <family val="0"/>
          </rPr>
          <t xml:space="preserve">
Jurková</t>
        </r>
      </text>
    </comment>
  </commentList>
</comments>
</file>

<file path=xl/sharedStrings.xml><?xml version="1.0" encoding="utf-8"?>
<sst xmlns="http://schemas.openxmlformats.org/spreadsheetml/2006/main" count="1585" uniqueCount="532">
  <si>
    <t>orj</t>
  </si>
  <si>
    <t>organizace</t>
  </si>
  <si>
    <t>Daňové příjmy</t>
  </si>
  <si>
    <t>daně z příjmu fyzických osob - závislá činnost</t>
  </si>
  <si>
    <t>daně z příjmu fyzických osob - OSVČ</t>
  </si>
  <si>
    <t>daně z příjmu fyzických osob - kapitálové výnosy</t>
  </si>
  <si>
    <t>daně z příjmu právnických osob</t>
  </si>
  <si>
    <t>daně z příjmu právnických osob - město</t>
  </si>
  <si>
    <t>DPH</t>
  </si>
  <si>
    <t>poplatky za znečišťování ovzduší</t>
  </si>
  <si>
    <t>odvody za odněntí půdy ze zemědělského PF</t>
  </si>
  <si>
    <t>poplatek za likvidaci komunálního odpadu</t>
  </si>
  <si>
    <t>poplatek ze psů</t>
  </si>
  <si>
    <t>poplatek za lázeňský a rekreační pobyt</t>
  </si>
  <si>
    <t>poplatek za užívání veřejného prostranství</t>
  </si>
  <si>
    <t>poplatek z ubytovací kapacity</t>
  </si>
  <si>
    <t>poplatek za provozovaný VHP</t>
  </si>
  <si>
    <t>odvod z výtěžku z provozování loterií (VHP 6%)</t>
  </si>
  <si>
    <t>správní poplatky - ochrana přírody</t>
  </si>
  <si>
    <t>správní poplatky - tomboly</t>
  </si>
  <si>
    <t>správní poplatky - matrika</t>
  </si>
  <si>
    <t>správní poplatky - VHP</t>
  </si>
  <si>
    <t>daň z nemovitosti</t>
  </si>
  <si>
    <t>Nedaňové příjmy</t>
  </si>
  <si>
    <t>Příjmy z těžby dřeva</t>
  </si>
  <si>
    <t>Mezinárodní spolupráce</t>
  </si>
  <si>
    <t>Příjmy z vlastní činnosti - knihovna</t>
  </si>
  <si>
    <t>Příjmy z vlastní činnosti - hrádecké slavnosti</t>
  </si>
  <si>
    <t>Přijaté neinvestiční dary - kultura</t>
  </si>
  <si>
    <t>Příjmy z vlastní činnosti - divadelní podzim</t>
  </si>
  <si>
    <t>Příjmy z vlastní činnosti - Hrádecko</t>
  </si>
  <si>
    <t>Příjmy z vlastní činnosti - dětský den</t>
  </si>
  <si>
    <t>Příjmy z pronájmu hrobových míst</t>
  </si>
  <si>
    <t>Příjmy z vlastní činnosti - scatepark</t>
  </si>
  <si>
    <t>Hrádecké rockové léto</t>
  </si>
  <si>
    <t>Oslavy trojzemí</t>
  </si>
  <si>
    <t>Dětský karneval</t>
  </si>
  <si>
    <t>Ples města</t>
  </si>
  <si>
    <t>Pohádka pro děti 1</t>
  </si>
  <si>
    <t>Pohádka pro děti 2</t>
  </si>
  <si>
    <t>Divadlo - dospělí</t>
  </si>
  <si>
    <t>Společnou cestou</t>
  </si>
  <si>
    <t>Den seniorů</t>
  </si>
  <si>
    <t>Evropská pouť</t>
  </si>
  <si>
    <t>Navigační informační systém</t>
  </si>
  <si>
    <t>xxx</t>
  </si>
  <si>
    <t>Kapitálové příjmy</t>
  </si>
  <si>
    <t>pozemky - ostatní</t>
  </si>
  <si>
    <t>ostatní nemovitý majetek - byty</t>
  </si>
  <si>
    <t>Přijaté dotace</t>
  </si>
  <si>
    <t>SR - sociální dávky</t>
  </si>
  <si>
    <t>SR - státní správa</t>
  </si>
  <si>
    <t>SR - školství</t>
  </si>
  <si>
    <t>VPP město a PO</t>
  </si>
  <si>
    <t xml:space="preserve">dotace od obcí - neinvestiční výdaje na žáky  </t>
  </si>
  <si>
    <t>Dotace KÚ na výkon státní správy</t>
  </si>
  <si>
    <t>Rekostrukce chodníku Liberecká</t>
  </si>
  <si>
    <t>Stromy v Trojzemí</t>
  </si>
  <si>
    <t>Dotace Mezinárodní parlament dětí</t>
  </si>
  <si>
    <t>Financování</t>
  </si>
  <si>
    <t>xx</t>
  </si>
  <si>
    <t>PS prostředků FRM+FRB</t>
  </si>
  <si>
    <t>PS prostředků na běžném účtu</t>
  </si>
  <si>
    <t>kontokorentní úvěr</t>
  </si>
  <si>
    <t>Ochrana přírody</t>
  </si>
  <si>
    <t>kanalizace -ostatní služby</t>
  </si>
  <si>
    <t>ochrana přírody</t>
  </si>
  <si>
    <t>deratizace</t>
  </si>
  <si>
    <t>likvidace křídlatky</t>
  </si>
  <si>
    <t>likvidace černých skládek</t>
  </si>
  <si>
    <t>úklid města</t>
  </si>
  <si>
    <t>veterinární péče</t>
  </si>
  <si>
    <t>komunální odpady</t>
  </si>
  <si>
    <t>komunální odpad - nebezpečný</t>
  </si>
  <si>
    <t>vývoz nádob</t>
  </si>
  <si>
    <t>nákup pytlů</t>
  </si>
  <si>
    <t>odvoz odpadů ze sběrných dvorů - SKS</t>
  </si>
  <si>
    <t>vývoz odpadkových košů</t>
  </si>
  <si>
    <t>podpora sběrové soutěže pro školy</t>
  </si>
  <si>
    <t>vývoz kontejnerů - tříděný odpad</t>
  </si>
  <si>
    <t>pytlový svoz směsných plastů a tetrapacků</t>
  </si>
  <si>
    <t xml:space="preserve">příspěvek na provoz sběrných dvorů - Donín </t>
  </si>
  <si>
    <t>příspěvek na provoz sběrných dvorů - SKS</t>
  </si>
  <si>
    <t>příspěvek Eko-KOM sběrný dvůr Donín</t>
  </si>
  <si>
    <t>mobilní svoz odpadů</t>
  </si>
  <si>
    <t>Lesní hospodářství</t>
  </si>
  <si>
    <t>lesní hospodářství - nákup materiálu</t>
  </si>
  <si>
    <t>lesní hospodářství - ostatní služby</t>
  </si>
  <si>
    <t xml:space="preserve">Komunikace a doprava </t>
  </si>
  <si>
    <t>dopravní obslužnost</t>
  </si>
  <si>
    <t>nájemné - terminál přeshr. veřejná doprava</t>
  </si>
  <si>
    <t>zimní údržba komunikací</t>
  </si>
  <si>
    <t>údržba a opravy komunikací  - město</t>
  </si>
  <si>
    <t>údržba a opravy komunikací - okrajové části</t>
  </si>
  <si>
    <t>opravy lávek a mostů</t>
  </si>
  <si>
    <t>výměna a opravy dopravního značení</t>
  </si>
  <si>
    <t>oplocení, drobné stavby</t>
  </si>
  <si>
    <t>opravy dešťových vpustí, propustků a kanálů</t>
  </si>
  <si>
    <t>opravy chodníků, c\klostezek, parkovišť, schodišť</t>
  </si>
  <si>
    <t>stání pod kontejnery</t>
  </si>
  <si>
    <t>Komunikace Elas + D-Plast</t>
  </si>
  <si>
    <t>Komunikace - pokos krajnic</t>
  </si>
  <si>
    <t>Školství - opravy a rekonstrukce budov</t>
  </si>
  <si>
    <t>MŠ Liberecká</t>
  </si>
  <si>
    <t>ZŠ Lidická</t>
  </si>
  <si>
    <t>ZŠ T.G. Masaryka</t>
  </si>
  <si>
    <t>Kultura</t>
  </si>
  <si>
    <t>knihy a učební pomůcky</t>
  </si>
  <si>
    <t>drobný hmotný dlouhodobý majetek</t>
  </si>
  <si>
    <t>ostatní materiál</t>
  </si>
  <si>
    <t>poštovné</t>
  </si>
  <si>
    <t>služby telekomunikací</t>
  </si>
  <si>
    <t>školení</t>
  </si>
  <si>
    <t>ostatní služby</t>
  </si>
  <si>
    <t>opravy a udržování</t>
  </si>
  <si>
    <t>Cestovné</t>
  </si>
  <si>
    <t>Provozní zaloha</t>
  </si>
  <si>
    <t>Dožínky</t>
  </si>
  <si>
    <t>Společenský večer</t>
  </si>
  <si>
    <t>Pohádka 1</t>
  </si>
  <si>
    <t>Pohádka 2</t>
  </si>
  <si>
    <t>Divadelní představení</t>
  </si>
  <si>
    <t>Ples seniorů</t>
  </si>
  <si>
    <t>Koncert vážné hudby</t>
  </si>
  <si>
    <t>Filmové léto KBČ</t>
  </si>
  <si>
    <t>Vánoční cyklus</t>
  </si>
  <si>
    <t>Květinový ples</t>
  </si>
  <si>
    <t>Sportovní ples</t>
  </si>
  <si>
    <t>Dětský den - ostatní služby</t>
  </si>
  <si>
    <t>Hrádecké akce - piknik</t>
  </si>
  <si>
    <t>Svátek 28. října</t>
  </si>
  <si>
    <t>Svátek 17. listopad</t>
  </si>
  <si>
    <t>měsíčník Hrádecko - ostatní služby</t>
  </si>
  <si>
    <t>Informace a propagace - ostatní služby</t>
  </si>
  <si>
    <t>SMS infokanál</t>
  </si>
  <si>
    <t>Vnitřní správa</t>
  </si>
  <si>
    <t>správa MěÚ</t>
  </si>
  <si>
    <t>mzdy</t>
  </si>
  <si>
    <t>OOV - práce na dohodu</t>
  </si>
  <si>
    <t>sociální pojištění</t>
  </si>
  <si>
    <t>zdravotní pojištění</t>
  </si>
  <si>
    <t xml:space="preserve">zákonné pojištění odpovědnosti </t>
  </si>
  <si>
    <t>knihy, učební pomůcky a tisk</t>
  </si>
  <si>
    <t>DHIM</t>
  </si>
  <si>
    <t>nákup materiálu a ostatní výdaje</t>
  </si>
  <si>
    <t>PHM</t>
  </si>
  <si>
    <t>telefony</t>
  </si>
  <si>
    <t>konzultace a poradenské služby</t>
  </si>
  <si>
    <t>školení a vzdělávání</t>
  </si>
  <si>
    <t>ostatní služby - opravy</t>
  </si>
  <si>
    <t>ostatní služby - údržba programů</t>
  </si>
  <si>
    <t>ostatní služby - správa www stránek</t>
  </si>
  <si>
    <t>programové vybavení - servis+nákup</t>
  </si>
  <si>
    <t>Spisová služba</t>
  </si>
  <si>
    <t>cestovné</t>
  </si>
  <si>
    <t>pohoštění</t>
  </si>
  <si>
    <t>splátky leasing - auta</t>
  </si>
  <si>
    <t>platby daní a poplatků - státní rozpočet</t>
  </si>
  <si>
    <t>platby daní a poplatků - kraje, obce a státní fondy</t>
  </si>
  <si>
    <t>peněžité dary obyvatelstvu</t>
  </si>
  <si>
    <t>bankovní poplatky</t>
  </si>
  <si>
    <t>pojištění</t>
  </si>
  <si>
    <t>materiál -papír</t>
  </si>
  <si>
    <t>nájemné</t>
  </si>
  <si>
    <t>stroje, přístroje, zařízení</t>
  </si>
  <si>
    <t>sociální fond</t>
  </si>
  <si>
    <t>ostatní neinvestiční transféry</t>
  </si>
  <si>
    <t>členové ZM</t>
  </si>
  <si>
    <t>odměny členů zastupitelstva</t>
  </si>
  <si>
    <t>odměny -  neuvolnění zastupitelé</t>
  </si>
  <si>
    <t>pojistné na SZ</t>
  </si>
  <si>
    <t>pojistné na ZP</t>
  </si>
  <si>
    <t>odměny předsedů komisí, nečlenů ZM</t>
  </si>
  <si>
    <t>Osadní výbory</t>
  </si>
  <si>
    <t>OV Oldřichov na Hranicích - ostatní služby</t>
  </si>
  <si>
    <t>OV Dolní Sedlo - ostatní služby</t>
  </si>
  <si>
    <t>OV Dolní Suchá - ostatní služby</t>
  </si>
  <si>
    <t>OV Uhelná - ostatní služby</t>
  </si>
  <si>
    <t>OV Václavice - ostatní služby</t>
  </si>
  <si>
    <t>Městský integrovaný záchranný systém</t>
  </si>
  <si>
    <t>Městská policie</t>
  </si>
  <si>
    <t>platy zaměstnanců</t>
  </si>
  <si>
    <t>výstrojní materiál</t>
  </si>
  <si>
    <t xml:space="preserve">PHM </t>
  </si>
  <si>
    <t>telekomunikační služby</t>
  </si>
  <si>
    <t xml:space="preserve">cestovné </t>
  </si>
  <si>
    <t>DHM - splátky radaru</t>
  </si>
  <si>
    <t>Hasiči Hrádek</t>
  </si>
  <si>
    <t>prádlo, obuv, oděv</t>
  </si>
  <si>
    <t>voda</t>
  </si>
  <si>
    <t>teplo</t>
  </si>
  <si>
    <t>plyn</t>
  </si>
  <si>
    <t>Elektrická energie</t>
  </si>
  <si>
    <t xml:space="preserve">bankovní poplatky, pojistné </t>
  </si>
  <si>
    <t>Hasiči Václavice</t>
  </si>
  <si>
    <t>Hasiči Dolní Sedlo</t>
  </si>
  <si>
    <t>služby peněžních ústavů</t>
  </si>
  <si>
    <t>Protipovodňová opatření</t>
  </si>
  <si>
    <t>Údržba města</t>
  </si>
  <si>
    <t>VPP+OPP - ostatní</t>
  </si>
  <si>
    <t>Sociální pojištění</t>
  </si>
  <si>
    <t>údržba města - ostatní</t>
  </si>
  <si>
    <t>PHM pro multikáru a pracovní stroje</t>
  </si>
  <si>
    <t>Ochranné pomůcky</t>
  </si>
  <si>
    <t>nákup materiálu</t>
  </si>
  <si>
    <t>Práce a soc. věci</t>
  </si>
  <si>
    <t>Sociální dávky</t>
  </si>
  <si>
    <t>sociální dávky - příspěvek na živobytí</t>
  </si>
  <si>
    <t>sociální dávky - doplatek na bydlení</t>
  </si>
  <si>
    <t>sociální dávky - mimořádná okamžitá pomoc</t>
  </si>
  <si>
    <t>SPOZ</t>
  </si>
  <si>
    <t>SPOZ - ostatní služby</t>
  </si>
  <si>
    <t>vodné</t>
  </si>
  <si>
    <t>Sociální péče</t>
  </si>
  <si>
    <t>neinvestiční příspěvky</t>
  </si>
  <si>
    <t>komunitní plánování</t>
  </si>
  <si>
    <t>Místní hospodářství</t>
  </si>
  <si>
    <t xml:space="preserve">správní poplatky (posudky, geometrické plány) </t>
  </si>
  <si>
    <t>platby daní a poplatků - daň z nemovitosti</t>
  </si>
  <si>
    <t>neinvestiční projekty</t>
  </si>
  <si>
    <t xml:space="preserve">veřejná zeleň </t>
  </si>
  <si>
    <t>smluvně zajištěná seč</t>
  </si>
  <si>
    <t>neudržované pozemky</t>
  </si>
  <si>
    <t>obnova zeleně</t>
  </si>
  <si>
    <t>prořez stromů</t>
  </si>
  <si>
    <t>smluvně zajištěné mulčování</t>
  </si>
  <si>
    <t>dendrologické posudky</t>
  </si>
  <si>
    <t>veřejné osvětlení</t>
  </si>
  <si>
    <t>smluvně zajištěná údržba</t>
  </si>
  <si>
    <t>patice k osvětlení</t>
  </si>
  <si>
    <t>elektrická energie</t>
  </si>
  <si>
    <t>GO, rozvoj lokalit</t>
  </si>
  <si>
    <t>vánoční osvětlení</t>
  </si>
  <si>
    <t xml:space="preserve">hřbitovy </t>
  </si>
  <si>
    <t>údržba zeleně na hřbitovech</t>
  </si>
  <si>
    <t>vybavení veřejného prostranství</t>
  </si>
  <si>
    <t>provoz dětských hřišť - opravy a údržba</t>
  </si>
  <si>
    <t>úprava dětských hřišť</t>
  </si>
  <si>
    <t>opravy autobusových zastávek</t>
  </si>
  <si>
    <t>označení ulic, infosystém</t>
  </si>
  <si>
    <t>oprava laviček, košů</t>
  </si>
  <si>
    <t>Bytové a nebyt.hospodářství</t>
  </si>
  <si>
    <t>Liberecká 70</t>
  </si>
  <si>
    <t xml:space="preserve">opravy a udržování </t>
  </si>
  <si>
    <t>Horní náměstí 73</t>
  </si>
  <si>
    <t>materiál</t>
  </si>
  <si>
    <t>Azyl - 20 bj</t>
  </si>
  <si>
    <t>Žitavská - 8 bj</t>
  </si>
  <si>
    <t>Donín 195 - bj</t>
  </si>
  <si>
    <t>Loučná 321 - bj</t>
  </si>
  <si>
    <t>Kontaktní místo - Úřad Práce</t>
  </si>
  <si>
    <t>Klubovna Václavice</t>
  </si>
  <si>
    <t>Cihelna</t>
  </si>
  <si>
    <t>Bývalá celnice Žitavská ul.</t>
  </si>
  <si>
    <t>hřiště u ZŠ T.G.M.</t>
  </si>
  <si>
    <t>knihovna</t>
  </si>
  <si>
    <t>Scatepark</t>
  </si>
  <si>
    <t>bytové hospodářství</t>
  </si>
  <si>
    <t>Stadion</t>
  </si>
  <si>
    <t>Sokolovna</t>
  </si>
  <si>
    <t xml:space="preserve">Beseda </t>
  </si>
  <si>
    <t>technické zhodnocení</t>
  </si>
  <si>
    <t>Prádelna - Liberecká 587</t>
  </si>
  <si>
    <t>autobusová čekárna - Terminál</t>
  </si>
  <si>
    <t>chirurgie</t>
  </si>
  <si>
    <t>zdravotní středisko</t>
  </si>
  <si>
    <t>VS 2 - Velín</t>
  </si>
  <si>
    <t xml:space="preserve">Sportoviště - OREL </t>
  </si>
  <si>
    <t>Internet - město</t>
  </si>
  <si>
    <t>Lidový dům</t>
  </si>
  <si>
    <t xml:space="preserve">Klub mládeže </t>
  </si>
  <si>
    <t>Hasičská louka Kulturní akce</t>
  </si>
  <si>
    <t>Trojzemí</t>
  </si>
  <si>
    <t>Investice</t>
  </si>
  <si>
    <t>Průmyslová zóna Oldřichovská I.</t>
  </si>
  <si>
    <t>projektové dokumentace</t>
  </si>
  <si>
    <t>MPZ projekty a průzkum</t>
  </si>
  <si>
    <t>Zasíťování pozemků Zahradní</t>
  </si>
  <si>
    <t>Komunikace a IS na Příkopech</t>
  </si>
  <si>
    <t>Komunikace a IS Zlatá výšina 1,2</t>
  </si>
  <si>
    <t xml:space="preserve">Zasíťování pozemků Výšina (projekt) </t>
  </si>
  <si>
    <t>Úprava křižovatky Sokolská-Liberecká</t>
  </si>
  <si>
    <t>Přechod pro chodce + chodník Sokolovna</t>
  </si>
  <si>
    <t>Pokladní správa</t>
  </si>
  <si>
    <t>Fond rozvoje města - nákup pozemků</t>
  </si>
  <si>
    <t>Neinvestiční příspěvky - Grantový program</t>
  </si>
  <si>
    <t>Stálé příspěvky</t>
  </si>
  <si>
    <t>Informační centrum</t>
  </si>
  <si>
    <t>Orel - příspěvek</t>
  </si>
  <si>
    <t>daň z příjmů města</t>
  </si>
  <si>
    <t>Fond rozvoje města - půjčky a příspěvky obyvatelům</t>
  </si>
  <si>
    <t xml:space="preserve">Splátky úroků </t>
  </si>
  <si>
    <t>úroky Azyl (Hypoteční banka)</t>
  </si>
  <si>
    <t>úroky Žitavská</t>
  </si>
  <si>
    <t>úroky - Terminál</t>
  </si>
  <si>
    <t>úroky - pozemky v průmyslové zóně</t>
  </si>
  <si>
    <t>úroky - Sokolovna</t>
  </si>
  <si>
    <t>úroky víceúčelový úvěr (náměstí, …)</t>
  </si>
  <si>
    <t>úroky Mufis</t>
  </si>
  <si>
    <t>úroky - kontokorent</t>
  </si>
  <si>
    <t>úroky -36BJ</t>
  </si>
  <si>
    <t>úroky Hrádek - Bogatyna</t>
  </si>
  <si>
    <t>Příspěvkové org.</t>
  </si>
  <si>
    <t>MŠ Donín</t>
  </si>
  <si>
    <t>MŠ Oldřichovská</t>
  </si>
  <si>
    <t>ZŠ Donín</t>
  </si>
  <si>
    <t>ZŠP a MŠ Loučná</t>
  </si>
  <si>
    <t>DDM Drak</t>
  </si>
  <si>
    <t>Pečovatelská služba</t>
  </si>
  <si>
    <t xml:space="preserve">Projekty z dotací </t>
  </si>
  <si>
    <t>Žádosti o projekty - město</t>
  </si>
  <si>
    <t>Zateplení MŠ Liberecká</t>
  </si>
  <si>
    <t>Rozvoj vodovodu a kanalizace Hrádek, Donín</t>
  </si>
  <si>
    <t>Malý trojúhelník - spolupráce měst</t>
  </si>
  <si>
    <t>regenerace sídlišť Pod Tratí (vlastní podíl)</t>
  </si>
  <si>
    <t>Silnice Hrádek - Bogatyna ( 2,5mil. vlastní podíl+ 15mil. Úvěr)</t>
  </si>
  <si>
    <t>Společná péče o seniory - Nová DPS nádražní</t>
  </si>
  <si>
    <t>Revitalizace Horního náměstí</t>
  </si>
  <si>
    <t>Rekonstrukce chodníku Liberecká</t>
  </si>
  <si>
    <t>zateplení Mš Donín</t>
  </si>
  <si>
    <t>Cyklostezka Turistická - Lužické hory</t>
  </si>
  <si>
    <t>Park Žitavská</t>
  </si>
  <si>
    <t>splátka jistiny - Mufis</t>
  </si>
  <si>
    <t>splátka jistiny - Azyl (Hypoteční banka)</t>
  </si>
  <si>
    <t>splátka jistiny - Žitavská</t>
  </si>
  <si>
    <t>splátka jistiny - náměstí</t>
  </si>
  <si>
    <t>splátka půjčky SFŽP</t>
  </si>
  <si>
    <t>splátka jistiny Terminál</t>
  </si>
  <si>
    <t>splátka 36 BJ</t>
  </si>
  <si>
    <t>splátka jistiny - Sokolovna</t>
  </si>
  <si>
    <t>splátka jistiny - pozemky v průmyslové zóně</t>
  </si>
  <si>
    <t>splátka jistiny Hrádek - Bogatyna</t>
  </si>
  <si>
    <t>rezervní fond</t>
  </si>
  <si>
    <t>Sankční platby MP</t>
  </si>
  <si>
    <t>Příjmy z pronájmů autobusů</t>
  </si>
  <si>
    <t>příjem za převod plynárenského zařízení</t>
  </si>
  <si>
    <t>Chodník Donínská</t>
  </si>
  <si>
    <t>Spolupráce nemotorové dopravy</t>
  </si>
  <si>
    <t>Bezpečnostní opatření Liberecká ul.</t>
  </si>
  <si>
    <t xml:space="preserve">Multifunkční centrum - stavba </t>
  </si>
  <si>
    <t>dotace od obcí - městská policie - Bílý Kostel</t>
  </si>
  <si>
    <t>dotace od obcí - městská policie - Nová Ves</t>
  </si>
  <si>
    <t>dotace od obcí - městská policie - Chotyně</t>
  </si>
  <si>
    <t>opravy</t>
  </si>
  <si>
    <t>Liberecká 71</t>
  </si>
  <si>
    <t>Společný sekretariát svazku měst</t>
  </si>
  <si>
    <t>odvod DPH</t>
  </si>
  <si>
    <t>Popovka - Trojzemí na dlani</t>
  </si>
  <si>
    <t>dotace od obcí - městská policie - Rynoltice</t>
  </si>
  <si>
    <t>Kulturní památky</t>
  </si>
  <si>
    <t>Přijaté sankční platby - ochrana přírody</t>
  </si>
  <si>
    <t>Přijaté sankční platby - OŽPV</t>
  </si>
  <si>
    <t>kulturní památky</t>
  </si>
  <si>
    <t>el. Energie</t>
  </si>
  <si>
    <t>Oldřichov na Hr. 138</t>
  </si>
  <si>
    <t>el. energie</t>
  </si>
  <si>
    <t>Čp. 215 - Koník</t>
  </si>
  <si>
    <t>Kynologická klubovna</t>
  </si>
  <si>
    <t>Multifunkční centrum - Muzeum</t>
  </si>
  <si>
    <t>Zateplení DPS Žitavská</t>
  </si>
  <si>
    <t xml:space="preserve">Czech point </t>
  </si>
  <si>
    <t>Čištění odpadních vod</t>
  </si>
  <si>
    <t>Komunitní plán soc. služeb</t>
  </si>
  <si>
    <t>Chodníky pro pěší a parkování OA Donínská</t>
  </si>
  <si>
    <t>Přechod pro chodce u čp. 90 a 166 Donínská</t>
  </si>
  <si>
    <t xml:space="preserve">Záliv autobusové zastávky Dolní Sedlo </t>
  </si>
  <si>
    <t>Most Trojzemí</t>
  </si>
  <si>
    <t>Analýza Kortan</t>
  </si>
  <si>
    <t>Společnou cestou Trojzemím</t>
  </si>
  <si>
    <t>Vodovod a kanalizace k čp. 81 a 162 Donín</t>
  </si>
  <si>
    <t>Kořenová čistička odpadních vod Oldřichov</t>
  </si>
  <si>
    <t>Společný život v Trojzemí</t>
  </si>
  <si>
    <t>Podpora hudebních festivalů (Shot gun, World fest)</t>
  </si>
  <si>
    <t>PZ Oldřichovská (Vulkan) 3</t>
  </si>
  <si>
    <t>správní poplatky - Czech point katastr  nemovitostí</t>
  </si>
  <si>
    <t>Správní poplatky FO</t>
  </si>
  <si>
    <t>Návrh 2010</t>
  </si>
  <si>
    <t>Příjmy z vlastní činnosti - (laminování, příjem za SMS)</t>
  </si>
  <si>
    <t>Přijaté sankční platby - (přestupky správní odbor,...)</t>
  </si>
  <si>
    <t>Přijaté nekapitálové příspěvky (faktury ČSAD,..)</t>
  </si>
  <si>
    <t>Jednota</t>
  </si>
  <si>
    <t>MCT</t>
  </si>
  <si>
    <t>Příjmy z pronájmu movitého majetku (pronájem notebooků)</t>
  </si>
  <si>
    <t>Klub Florián - Hasičárna</t>
  </si>
  <si>
    <t>Příjmy - kopírování podatelna</t>
  </si>
  <si>
    <t>Dožínky - přijaté neinvestiční dary</t>
  </si>
  <si>
    <t>Městský úřad</t>
  </si>
  <si>
    <t>DPS</t>
  </si>
  <si>
    <t>Beseda</t>
  </si>
  <si>
    <t>Chirurgie</t>
  </si>
  <si>
    <t>Obřadní síň hřbitov</t>
  </si>
  <si>
    <t>Zdravotní středisko - lékaři</t>
  </si>
  <si>
    <t>Žitavská 558 - Lidový dům</t>
  </si>
  <si>
    <t>správní poplatky - OŽPV</t>
  </si>
  <si>
    <t>správní poplatky - Czech point rejstřík trestů</t>
  </si>
  <si>
    <t>Pekařství Šumava 1.máje  428</t>
  </si>
  <si>
    <t>Budova Jeslí - Knihova (nájem VZP)</t>
  </si>
  <si>
    <t>Prádelna - Liberecká ul.</t>
  </si>
  <si>
    <t xml:space="preserve">SKS s.r.o. - Technické služby </t>
  </si>
  <si>
    <t>Žitavská 733</t>
  </si>
  <si>
    <t>Krátkodobý úvěr - MCT</t>
  </si>
  <si>
    <t>Krátkodobý úvěr - Revitalizace historického centra</t>
  </si>
  <si>
    <t>Krátkodobý úvěr - Slnice</t>
  </si>
  <si>
    <t>Rozhodnutí MCT</t>
  </si>
  <si>
    <t>Rozhodnutí revitalizace horního náměstí</t>
  </si>
  <si>
    <t>Rozhodnut silnice</t>
  </si>
  <si>
    <t>revize</t>
  </si>
  <si>
    <t>Spoluvlastnictví - fond oprav</t>
  </si>
  <si>
    <t xml:space="preserve">plyn </t>
  </si>
  <si>
    <t>sál</t>
  </si>
  <si>
    <t>Obřadní síň - hřbitov</t>
  </si>
  <si>
    <t xml:space="preserve">Hřbitovy </t>
  </si>
  <si>
    <t>oprava hřbitovní zdi Liberecká ulice</t>
  </si>
  <si>
    <t>Rekonstrukce čekárny čp. Tovární 225</t>
  </si>
  <si>
    <t>oprava střechy, dlažby</t>
  </si>
  <si>
    <t>Parkoviště za spořitelnou</t>
  </si>
  <si>
    <t>Czech point katastr  nemovitostí - dálkový přístup</t>
  </si>
  <si>
    <t>Park Oldřichov</t>
  </si>
  <si>
    <t>Revitalizace historického centra</t>
  </si>
  <si>
    <t>Přijaté pojistné náhrady za MÚ</t>
  </si>
  <si>
    <t>Informační a prezentační systém města (reklamy, mapy,…)</t>
  </si>
  <si>
    <t>MCT - koncept muzeum</t>
  </si>
  <si>
    <t>Středisko kultury práce na dohody</t>
  </si>
  <si>
    <t>Projekt Měst. park ul. G. Svobody</t>
  </si>
  <si>
    <t>Příspěvek o.p.s.</t>
  </si>
  <si>
    <t>ME lehká atletika seniorů</t>
  </si>
  <si>
    <t>Park Dolní náměstí (2010) - MAS</t>
  </si>
  <si>
    <t>Park Dolní náměstí - MAS</t>
  </si>
  <si>
    <t>splátka jistin - MCT</t>
  </si>
  <si>
    <t>splátka jistin - revitalizace histor. Centra</t>
  </si>
  <si>
    <t>Alej Uhelná</t>
  </si>
  <si>
    <t>Hasiči - spolupráce hasičů Zittau</t>
  </si>
  <si>
    <t>Komunikace Píšečná</t>
  </si>
  <si>
    <t>Hrádecké slavnosti</t>
  </si>
  <si>
    <t>Hrádecký divadelní podzim</t>
  </si>
  <si>
    <t>Středisko kultury ostatní služby</t>
  </si>
  <si>
    <t>přípravený podíl na spoluúčast v projektu CAS</t>
  </si>
  <si>
    <t>Rekonstrukce sociálního zařízení sokolovna</t>
  </si>
  <si>
    <t>Rekonstrukce sociálního zařízení MÚ</t>
  </si>
  <si>
    <t>Zdravotní pojištění</t>
  </si>
  <si>
    <t>Informace, propagace</t>
  </si>
  <si>
    <t>Změna ÚPD (územní plán)</t>
  </si>
  <si>
    <t>Václavská 668 - bývalá plynárna</t>
  </si>
  <si>
    <t>Rozpočet 2010</t>
  </si>
  <si>
    <t xml:space="preserve">pohoštění </t>
  </si>
  <si>
    <t>poř. číslo</t>
  </si>
  <si>
    <t>Su</t>
  </si>
  <si>
    <t>Au</t>
  </si>
  <si>
    <t>paragraf</t>
  </si>
  <si>
    <t>položka</t>
  </si>
  <si>
    <t>ÚZ</t>
  </si>
  <si>
    <t>Splátky půjček o DNB</t>
  </si>
  <si>
    <t>Příjem z provozu kluziště</t>
  </si>
  <si>
    <t>Prodej pytlů</t>
  </si>
  <si>
    <t>Příjmy za tříděný odpad Ecokom</t>
  </si>
  <si>
    <t xml:space="preserve">Příjmy z pronájmů pozemků </t>
  </si>
  <si>
    <t>Příjmy z vlastní činnosti - služby v nebytových prostorech</t>
  </si>
  <si>
    <t>Splátky půjček od obyvatelstva</t>
  </si>
  <si>
    <t>Ostatní nedaňové příjmy</t>
  </si>
  <si>
    <t>Příjmy z úroků</t>
  </si>
  <si>
    <t>budova kina - 1. máje 428</t>
  </si>
  <si>
    <t>Příjmy bez financování</t>
  </si>
  <si>
    <t>Příjmy celkem</t>
  </si>
  <si>
    <t>Regenerace sídlišť Liberecká 2. etapa</t>
  </si>
  <si>
    <t xml:space="preserve">Solar MŠ Donín </t>
  </si>
  <si>
    <t>Solar hřiště Donín</t>
  </si>
  <si>
    <t>Solar MŠ Liberecká</t>
  </si>
  <si>
    <t>Solar DPS Žitavská</t>
  </si>
  <si>
    <t>Výdaje bez financování</t>
  </si>
  <si>
    <t>Výdaje celkem</t>
  </si>
  <si>
    <t>0610</t>
  </si>
  <si>
    <t>0620</t>
  </si>
  <si>
    <t>Příjmy z pronájmů bytů včetně energií</t>
  </si>
  <si>
    <t>xxxx</t>
  </si>
  <si>
    <t>0410</t>
  </si>
  <si>
    <t>Garáže 1. máje 428</t>
  </si>
  <si>
    <t>0085</t>
  </si>
  <si>
    <t>0083</t>
  </si>
  <si>
    <t>0084</t>
  </si>
  <si>
    <t>0810</t>
  </si>
  <si>
    <t>Monitoring skládek</t>
  </si>
  <si>
    <t>Zdroje pitné vody - opravy a udržování</t>
  </si>
  <si>
    <t>Zdroje pitné vody - ostatní služby</t>
  </si>
  <si>
    <t>Strojní vybavení</t>
  </si>
  <si>
    <t>0100</t>
  </si>
  <si>
    <t>0140</t>
  </si>
  <si>
    <t>Veřejné přípojky Písečná - plyn</t>
  </si>
  <si>
    <t>Zodpovědná osoba</t>
  </si>
  <si>
    <t>Kopecký</t>
  </si>
  <si>
    <t>Hamplová</t>
  </si>
  <si>
    <t>Zimová</t>
  </si>
  <si>
    <t>Grim</t>
  </si>
  <si>
    <t>Nováková</t>
  </si>
  <si>
    <t>Solnařová</t>
  </si>
  <si>
    <t>Tajemník</t>
  </si>
  <si>
    <t>Petřík</t>
  </si>
  <si>
    <t>Timulák</t>
  </si>
  <si>
    <t>Šimková</t>
  </si>
  <si>
    <t>Olša</t>
  </si>
  <si>
    <t>Vedoucí OISM</t>
  </si>
  <si>
    <t>Karlíková</t>
  </si>
  <si>
    <t>Suchánková</t>
  </si>
  <si>
    <t>Bačkovská</t>
  </si>
  <si>
    <t>Šimková, Karlíková</t>
  </si>
  <si>
    <t>Bohata</t>
  </si>
  <si>
    <t>Válková</t>
  </si>
  <si>
    <t>OISM</t>
  </si>
  <si>
    <t>Lišková</t>
  </si>
  <si>
    <t>Navrátil</t>
  </si>
  <si>
    <t>Horinka</t>
  </si>
  <si>
    <t>Starosta,           velitel hasičů</t>
  </si>
  <si>
    <t>Timulák/Suchánková</t>
  </si>
  <si>
    <t>Timulák/Válková</t>
  </si>
  <si>
    <t>Timulák/Bohata</t>
  </si>
  <si>
    <t>Timulák/Lišková</t>
  </si>
  <si>
    <t>Timulák/Bačkovská</t>
  </si>
  <si>
    <t>Timulák/Olša</t>
  </si>
  <si>
    <t>Timulák/OISM</t>
  </si>
  <si>
    <t>0811</t>
  </si>
  <si>
    <t>0812</t>
  </si>
  <si>
    <t>Zateplení ZŠ TGM</t>
  </si>
  <si>
    <t>Zateplení MŠ Václavice</t>
  </si>
  <si>
    <t>pronájem parkoviště za zdravotním střediskem</t>
  </si>
  <si>
    <t>nájemné pozemku - nádraží</t>
  </si>
  <si>
    <t>Starý Azyl čp. 65,66 -"zbořeniště"</t>
  </si>
  <si>
    <t>b.j. Starý dvůr - DNB</t>
  </si>
  <si>
    <t>1. změna rozpočtu 2010</t>
  </si>
  <si>
    <t>0611</t>
  </si>
  <si>
    <t>Cyklostezka Dělnický dům - Lužické hoy</t>
  </si>
  <si>
    <t>Změna po úpravě</t>
  </si>
  <si>
    <t>Liberecká 70 - Jednota - II.etapa fasáda - FRM</t>
  </si>
  <si>
    <t>Komunikace a infrastruktura RD Sousedská ul.</t>
  </si>
</sst>
</file>

<file path=xl/styles.xml><?xml version="1.0" encoding="utf-8"?>
<styleSheet xmlns="http://schemas.openxmlformats.org/spreadsheetml/2006/main">
  <numFmts count="1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"/>
    <numFmt numFmtId="165" formatCode="0.0%"/>
    <numFmt numFmtId="166" formatCode="0\x\x\x\ "/>
  </numFmts>
  <fonts count="25">
    <font>
      <sz val="10"/>
      <name val="Arial"/>
      <family val="0"/>
    </font>
    <font>
      <sz val="10"/>
      <name val="Arial CE"/>
      <family val="0"/>
    </font>
    <font>
      <b/>
      <sz val="9"/>
      <name val="Arial CE"/>
      <family val="0"/>
    </font>
    <font>
      <b/>
      <i/>
      <sz val="10"/>
      <name val="Arial"/>
      <family val="2"/>
    </font>
    <font>
      <i/>
      <sz val="10"/>
      <name val="Arial CE"/>
      <family val="0"/>
    </font>
    <font>
      <b/>
      <sz val="10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i/>
      <sz val="9"/>
      <name val="Arial"/>
      <family val="2"/>
    </font>
    <font>
      <i/>
      <sz val="10"/>
      <name val="Arial"/>
      <family val="2"/>
    </font>
    <font>
      <b/>
      <i/>
      <sz val="9"/>
      <name val="Arial"/>
      <family val="2"/>
    </font>
    <font>
      <b/>
      <sz val="10"/>
      <name val="Arial CE"/>
      <family val="0"/>
    </font>
    <font>
      <b/>
      <sz val="12"/>
      <name val="Arial"/>
      <family val="2"/>
    </font>
    <font>
      <b/>
      <i/>
      <sz val="12"/>
      <name val="Arial"/>
      <family val="2"/>
    </font>
    <font>
      <b/>
      <sz val="9"/>
      <name val="Arial"/>
      <family val="2"/>
    </font>
    <font>
      <b/>
      <sz val="8"/>
      <name val="Tahoma"/>
      <family val="0"/>
    </font>
    <font>
      <sz val="8"/>
      <name val="Tahoma"/>
      <family val="0"/>
    </font>
    <font>
      <sz val="8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0"/>
      <name val="Arial CE"/>
      <family val="0"/>
    </font>
    <font>
      <sz val="10"/>
      <color indexed="10"/>
      <name val="Arial CE"/>
      <family val="0"/>
    </font>
    <font>
      <b/>
      <sz val="22"/>
      <name val="Arial"/>
      <family val="2"/>
    </font>
    <font>
      <b/>
      <i/>
      <sz val="12"/>
      <name val="Arial CE"/>
      <family val="0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</fills>
  <borders count="28">
    <border>
      <left/>
      <right/>
      <top/>
      <bottom/>
      <diagonal/>
    </border>
    <border>
      <left/>
      <right/>
      <top style="thin"/>
      <bottom style="medium"/>
    </border>
    <border>
      <left style="medium">
        <color indexed="8"/>
      </left>
      <right style="medium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>
        <color indexed="63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hair">
        <color indexed="8"/>
      </bottom>
    </border>
    <border>
      <left>
        <color indexed="63"/>
      </left>
      <right>
        <color indexed="63"/>
      </right>
      <top>
        <color indexed="63"/>
      </top>
      <bottom style="hair">
        <color indexed="8"/>
      </bottom>
    </border>
    <border>
      <left style="medium">
        <color indexed="8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hair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hair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hair">
        <color indexed="8"/>
      </right>
      <top style="hair">
        <color indexed="8"/>
      </top>
      <bottom style="hair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medium">
        <color indexed="8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</cellStyleXfs>
  <cellXfs count="227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Border="1" applyAlignment="1" applyProtection="1">
      <alignment/>
      <protection hidden="1"/>
    </xf>
    <xf numFmtId="0" fontId="1" fillId="0" borderId="0" xfId="0" applyFont="1" applyFill="1" applyAlignment="1" applyProtection="1">
      <alignment/>
      <protection hidden="1"/>
    </xf>
    <xf numFmtId="0" fontId="11" fillId="0" borderId="0" xfId="0" applyFont="1" applyFill="1" applyBorder="1" applyAlignment="1">
      <alignment/>
    </xf>
    <xf numFmtId="0" fontId="11" fillId="0" borderId="0" xfId="0" applyFont="1" applyFill="1" applyAlignment="1">
      <alignment/>
    </xf>
    <xf numFmtId="0" fontId="11" fillId="0" borderId="1" xfId="0" applyFont="1" applyFill="1" applyBorder="1" applyAlignment="1">
      <alignment/>
    </xf>
    <xf numFmtId="0" fontId="8" fillId="0" borderId="2" xfId="0" applyFont="1" applyFill="1" applyBorder="1" applyAlignment="1">
      <alignment horizontal="left" vertical="center"/>
    </xf>
    <xf numFmtId="0" fontId="5" fillId="0" borderId="0" xfId="0" applyFont="1" applyFill="1" applyAlignment="1">
      <alignment/>
    </xf>
    <xf numFmtId="3" fontId="1" fillId="0" borderId="0" xfId="0" applyNumberFormat="1" applyFont="1" applyFill="1" applyBorder="1" applyAlignment="1">
      <alignment/>
    </xf>
    <xf numFmtId="3" fontId="11" fillId="0" borderId="0" xfId="0" applyNumberFormat="1" applyFont="1" applyFill="1" applyBorder="1" applyAlignment="1">
      <alignment/>
    </xf>
    <xf numFmtId="3" fontId="1" fillId="0" borderId="0" xfId="0" applyNumberFormat="1" applyFont="1" applyFill="1" applyBorder="1" applyAlignment="1" applyProtection="1">
      <alignment/>
      <protection hidden="1"/>
    </xf>
    <xf numFmtId="0" fontId="8" fillId="0" borderId="2" xfId="0" applyFont="1" applyFill="1" applyBorder="1" applyAlignment="1">
      <alignment vertical="center"/>
    </xf>
    <xf numFmtId="0" fontId="14" fillId="2" borderId="3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/>
    </xf>
    <xf numFmtId="0" fontId="1" fillId="0" borderId="0" xfId="0" applyFont="1" applyFill="1" applyAlignment="1">
      <alignment horizontal="center"/>
    </xf>
    <xf numFmtId="0" fontId="11" fillId="0" borderId="0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4" fillId="2" borderId="6" xfId="0" applyFont="1" applyFill="1" applyBorder="1" applyAlignment="1">
      <alignment horizontal="center" vertical="center" wrapText="1"/>
    </xf>
    <xf numFmtId="0" fontId="5" fillId="0" borderId="7" xfId="0" applyFont="1" applyBorder="1" applyAlignment="1">
      <alignment horizontal="center"/>
    </xf>
    <xf numFmtId="0" fontId="1" fillId="0" borderId="7" xfId="0" applyFont="1" applyFill="1" applyBorder="1" applyAlignment="1" applyProtection="1">
      <alignment/>
      <protection hidden="1"/>
    </xf>
    <xf numFmtId="0" fontId="1" fillId="0" borderId="7" xfId="0" applyFont="1" applyFill="1" applyBorder="1" applyAlignment="1">
      <alignment/>
    </xf>
    <xf numFmtId="0" fontId="8" fillId="0" borderId="8" xfId="0" applyFont="1" applyFill="1" applyBorder="1" applyAlignment="1" applyProtection="1">
      <alignment vertical="center"/>
      <protection hidden="1"/>
    </xf>
    <xf numFmtId="0" fontId="8" fillId="0" borderId="8" xfId="0" applyFont="1" applyFill="1" applyBorder="1" applyAlignment="1">
      <alignment vertical="center"/>
    </xf>
    <xf numFmtId="0" fontId="4" fillId="0" borderId="8" xfId="0" applyFont="1" applyFill="1" applyBorder="1" applyAlignment="1">
      <alignment horizontal="left"/>
    </xf>
    <xf numFmtId="0" fontId="8" fillId="0" borderId="8" xfId="0" applyFont="1" applyFill="1" applyBorder="1" applyAlignment="1">
      <alignment vertical="center"/>
    </xf>
    <xf numFmtId="0" fontId="10" fillId="0" borderId="8" xfId="0" applyFont="1" applyFill="1" applyBorder="1" applyAlignment="1">
      <alignment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horizontal="left" vertical="center"/>
    </xf>
    <xf numFmtId="0" fontId="8" fillId="0" borderId="8" xfId="0" applyFont="1" applyFill="1" applyBorder="1" applyAlignment="1">
      <alignment vertical="center"/>
    </xf>
    <xf numFmtId="0" fontId="0" fillId="0" borderId="8" xfId="0" applyFont="1" applyFill="1" applyBorder="1" applyAlignment="1" applyProtection="1">
      <alignment horizontal="center" vertical="center"/>
      <protection hidden="1"/>
    </xf>
    <xf numFmtId="0" fontId="0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>
      <alignment horizontal="center"/>
    </xf>
    <xf numFmtId="0" fontId="0" fillId="0" borderId="8" xfId="0" applyFont="1" applyFill="1" applyBorder="1" applyAlignment="1">
      <alignment horizontal="center" vertical="center"/>
    </xf>
    <xf numFmtId="0" fontId="0" fillId="0" borderId="8" xfId="0" applyFont="1" applyFill="1" applyBorder="1" applyAlignment="1">
      <alignment horizontal="center" vertical="center"/>
    </xf>
    <xf numFmtId="0" fontId="1" fillId="0" borderId="8" xfId="0" applyFont="1" applyFill="1" applyBorder="1" applyAlignment="1" applyProtection="1">
      <alignment horizontal="center"/>
      <protection hidden="1"/>
    </xf>
    <xf numFmtId="3" fontId="3" fillId="2" borderId="3" xfId="0" applyNumberFormat="1" applyFont="1" applyFill="1" applyBorder="1" applyAlignment="1">
      <alignment horizontal="center" vertical="center" wrapText="1"/>
    </xf>
    <xf numFmtId="3" fontId="1" fillId="0" borderId="2" xfId="0" applyNumberFormat="1" applyFont="1" applyFill="1" applyBorder="1" applyAlignment="1">
      <alignment/>
    </xf>
    <xf numFmtId="3" fontId="1" fillId="0" borderId="2" xfId="0" applyNumberFormat="1" applyFont="1" applyFill="1" applyBorder="1" applyAlignment="1" applyProtection="1">
      <alignment/>
      <protection hidden="1"/>
    </xf>
    <xf numFmtId="3" fontId="1" fillId="0" borderId="2" xfId="0" applyNumberFormat="1" applyFont="1" applyFill="1" applyBorder="1" applyAlignment="1">
      <alignment horizontal="right"/>
    </xf>
    <xf numFmtId="0" fontId="0" fillId="0" borderId="2" xfId="0" applyFont="1" applyFill="1" applyBorder="1" applyAlignment="1" applyProtection="1">
      <alignment horizontal="center" vertical="center"/>
      <protection hidden="1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/>
    </xf>
    <xf numFmtId="0" fontId="0" fillId="0" borderId="2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 applyProtection="1">
      <alignment/>
      <protection hidden="1"/>
    </xf>
    <xf numFmtId="0" fontId="1" fillId="0" borderId="2" xfId="0" applyFont="1" applyFill="1" applyBorder="1" applyAlignment="1">
      <alignment/>
    </xf>
    <xf numFmtId="0" fontId="11" fillId="0" borderId="2" xfId="0" applyFont="1" applyFill="1" applyBorder="1" applyAlignment="1">
      <alignment/>
    </xf>
    <xf numFmtId="0" fontId="1" fillId="0" borderId="2" xfId="0" applyFont="1" applyFill="1" applyBorder="1" applyAlignment="1" applyProtection="1">
      <alignment horizontal="center"/>
      <protection hidden="1"/>
    </xf>
    <xf numFmtId="0" fontId="14" fillId="2" borderId="9" xfId="0" applyFont="1" applyFill="1" applyBorder="1" applyAlignment="1">
      <alignment horizontal="center" vertical="center"/>
    </xf>
    <xf numFmtId="0" fontId="1" fillId="0" borderId="10" xfId="0" applyFont="1" applyFill="1" applyBorder="1" applyAlignment="1" applyProtection="1">
      <alignment/>
      <protection hidden="1"/>
    </xf>
    <xf numFmtId="0" fontId="1" fillId="0" borderId="4" xfId="0" applyFont="1" applyFill="1" applyBorder="1" applyAlignment="1" applyProtection="1">
      <alignment/>
      <protection hidden="1"/>
    </xf>
    <xf numFmtId="0" fontId="1" fillId="0" borderId="4" xfId="0" applyFont="1" applyFill="1" applyBorder="1" applyAlignment="1" applyProtection="1">
      <alignment horizontal="center"/>
      <protection hidden="1"/>
    </xf>
    <xf numFmtId="0" fontId="1" fillId="0" borderId="11" xfId="0" applyFont="1" applyFill="1" applyBorder="1" applyAlignment="1" applyProtection="1">
      <alignment horizontal="center"/>
      <protection hidden="1"/>
    </xf>
    <xf numFmtId="0" fontId="0" fillId="0" borderId="11" xfId="0" applyFont="1" applyFill="1" applyBorder="1" applyAlignment="1" applyProtection="1">
      <alignment horizontal="center" vertical="center"/>
      <protection hidden="1"/>
    </xf>
    <xf numFmtId="0" fontId="0" fillId="0" borderId="4" xfId="0" applyFont="1" applyFill="1" applyBorder="1" applyAlignment="1" applyProtection="1">
      <alignment horizontal="center" vertical="center"/>
      <protection hidden="1"/>
    </xf>
    <xf numFmtId="0" fontId="8" fillId="0" borderId="11" xfId="0" applyFont="1" applyFill="1" applyBorder="1" applyAlignment="1" applyProtection="1">
      <alignment vertical="center"/>
      <protection hidden="1"/>
    </xf>
    <xf numFmtId="3" fontId="1" fillId="0" borderId="4" xfId="0" applyNumberFormat="1" applyFont="1" applyFill="1" applyBorder="1" applyAlignment="1" applyProtection="1">
      <alignment/>
      <protection hidden="1"/>
    </xf>
    <xf numFmtId="0" fontId="1" fillId="0" borderId="12" xfId="0" applyFont="1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>
      <alignment/>
      <protection hidden="1"/>
    </xf>
    <xf numFmtId="0" fontId="1" fillId="0" borderId="13" xfId="0" applyFont="1" applyFill="1" applyBorder="1" applyAlignment="1" applyProtection="1">
      <alignment horizontal="center"/>
      <protection hidden="1"/>
    </xf>
    <xf numFmtId="0" fontId="1" fillId="0" borderId="14" xfId="0" applyFont="1" applyFill="1" applyBorder="1" applyAlignment="1" applyProtection="1">
      <alignment horizontal="center"/>
      <protection hidden="1"/>
    </xf>
    <xf numFmtId="0" fontId="0" fillId="0" borderId="14" xfId="0" applyFont="1" applyFill="1" applyBorder="1" applyAlignment="1" applyProtection="1">
      <alignment horizontal="center" vertical="center"/>
      <protection hidden="1"/>
    </xf>
    <xf numFmtId="0" fontId="0" fillId="0" borderId="13" xfId="0" applyFont="1" applyFill="1" applyBorder="1" applyAlignment="1" applyProtection="1">
      <alignment horizontal="center" vertical="center"/>
      <protection hidden="1"/>
    </xf>
    <xf numFmtId="0" fontId="8" fillId="0" borderId="14" xfId="0" applyFont="1" applyFill="1" applyBorder="1" applyAlignment="1" applyProtection="1">
      <alignment vertical="center"/>
      <protection hidden="1"/>
    </xf>
    <xf numFmtId="3" fontId="1" fillId="0" borderId="13" xfId="0" applyNumberFormat="1" applyFont="1" applyFill="1" applyBorder="1" applyAlignment="1" applyProtection="1">
      <alignment/>
      <protection hidden="1"/>
    </xf>
    <xf numFmtId="0" fontId="1" fillId="0" borderId="12" xfId="0" applyFont="1" applyFill="1" applyBorder="1" applyAlignment="1">
      <alignment/>
    </xf>
    <xf numFmtId="0" fontId="1" fillId="0" borderId="13" xfId="0" applyFont="1" applyFill="1" applyBorder="1" applyAlignment="1">
      <alignment/>
    </xf>
    <xf numFmtId="0" fontId="1" fillId="0" borderId="13" xfId="0" applyFont="1" applyFill="1" applyBorder="1" applyAlignment="1">
      <alignment horizontal="center"/>
    </xf>
    <xf numFmtId="0" fontId="1" fillId="0" borderId="14" xfId="0" applyFont="1" applyFill="1" applyBorder="1" applyAlignment="1">
      <alignment horizontal="center"/>
    </xf>
    <xf numFmtId="0" fontId="0" fillId="0" borderId="14" xfId="0" applyFont="1" applyFill="1" applyBorder="1" applyAlignment="1">
      <alignment horizontal="center" vertical="center"/>
    </xf>
    <xf numFmtId="0" fontId="0" fillId="0" borderId="13" xfId="0" applyFont="1" applyFill="1" applyBorder="1" applyAlignment="1">
      <alignment horizontal="center" vertical="center"/>
    </xf>
    <xf numFmtId="0" fontId="8" fillId="0" borderId="14" xfId="0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/>
    </xf>
    <xf numFmtId="0" fontId="7" fillId="2" borderId="15" xfId="0" applyFont="1" applyFill="1" applyBorder="1" applyAlignment="1">
      <alignment horizontal="center" vertical="center"/>
    </xf>
    <xf numFmtId="0" fontId="7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horizontal="center" vertical="center"/>
    </xf>
    <xf numFmtId="0" fontId="5" fillId="2" borderId="17" xfId="0" applyFont="1" applyFill="1" applyBorder="1" applyAlignment="1">
      <alignment horizontal="center" vertical="center"/>
    </xf>
    <xf numFmtId="0" fontId="6" fillId="2" borderId="16" xfId="0" applyFont="1" applyFill="1" applyBorder="1" applyAlignment="1">
      <alignment horizontal="center" vertical="center"/>
    </xf>
    <xf numFmtId="0" fontId="7" fillId="2" borderId="17" xfId="0" applyFont="1" applyFill="1" applyBorder="1" applyAlignment="1">
      <alignment vertical="center"/>
    </xf>
    <xf numFmtId="3" fontId="11" fillId="2" borderId="16" xfId="0" applyNumberFormat="1" applyFont="1" applyFill="1" applyBorder="1" applyAlignment="1">
      <alignment/>
    </xf>
    <xf numFmtId="0" fontId="6" fillId="2" borderId="18" xfId="0" applyFont="1" applyFill="1" applyBorder="1" applyAlignment="1">
      <alignment horizontal="left" vertical="center"/>
    </xf>
    <xf numFmtId="0" fontId="6" fillId="2" borderId="19" xfId="0" applyFont="1" applyFill="1" applyBorder="1" applyAlignment="1">
      <alignment horizontal="left" vertical="center"/>
    </xf>
    <xf numFmtId="0" fontId="6" fillId="2" borderId="20" xfId="0" applyFont="1" applyFill="1" applyBorder="1" applyAlignment="1">
      <alignment horizontal="left" vertical="center"/>
    </xf>
    <xf numFmtId="0" fontId="5" fillId="2" borderId="20" xfId="0" applyFont="1" applyFill="1" applyBorder="1" applyAlignment="1">
      <alignment horizontal="center" vertical="center"/>
    </xf>
    <xf numFmtId="0" fontId="7" fillId="2" borderId="20" xfId="0" applyFont="1" applyFill="1" applyBorder="1" applyAlignment="1">
      <alignment vertical="center"/>
    </xf>
    <xf numFmtId="3" fontId="11" fillId="2" borderId="19" xfId="0" applyNumberFormat="1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1" fillId="0" borderId="4" xfId="0" applyFont="1" applyFill="1" applyBorder="1" applyAlignment="1">
      <alignment/>
    </xf>
    <xf numFmtId="0" fontId="1" fillId="0" borderId="11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/>
    </xf>
    <xf numFmtId="0" fontId="8" fillId="0" borderId="11" xfId="0" applyFont="1" applyFill="1" applyBorder="1" applyAlignment="1">
      <alignment vertical="center"/>
    </xf>
    <xf numFmtId="0" fontId="8" fillId="0" borderId="14" xfId="0" applyFont="1" applyFill="1" applyBorder="1" applyAlignment="1">
      <alignment vertical="center"/>
    </xf>
    <xf numFmtId="0" fontId="10" fillId="0" borderId="14" xfId="0" applyFont="1" applyFill="1" applyBorder="1" applyAlignment="1">
      <alignment vertical="center"/>
    </xf>
    <xf numFmtId="0" fontId="1" fillId="2" borderId="18" xfId="0" applyFont="1" applyFill="1" applyBorder="1" applyAlignment="1">
      <alignment/>
    </xf>
    <xf numFmtId="0" fontId="1" fillId="2" borderId="19" xfId="0" applyFont="1" applyFill="1" applyBorder="1" applyAlignment="1">
      <alignment/>
    </xf>
    <xf numFmtId="0" fontId="1" fillId="2" borderId="19" xfId="0" applyFont="1" applyFill="1" applyBorder="1" applyAlignment="1">
      <alignment horizontal="center"/>
    </xf>
    <xf numFmtId="0" fontId="1" fillId="2" borderId="20" xfId="0" applyFont="1" applyFill="1" applyBorder="1" applyAlignment="1">
      <alignment horizontal="center"/>
    </xf>
    <xf numFmtId="0" fontId="8" fillId="0" borderId="11" xfId="0" applyFont="1" applyFill="1" applyBorder="1" applyAlignment="1">
      <alignment vertical="center"/>
    </xf>
    <xf numFmtId="3" fontId="13" fillId="2" borderId="21" xfId="0" applyNumberFormat="1" applyFont="1" applyFill="1" applyBorder="1" applyAlignment="1">
      <alignment vertical="center"/>
    </xf>
    <xf numFmtId="0" fontId="0" fillId="2" borderId="19" xfId="0" applyFont="1" applyFill="1" applyBorder="1" applyAlignment="1">
      <alignment horizontal="left" vertical="center"/>
    </xf>
    <xf numFmtId="3" fontId="9" fillId="2" borderId="19" xfId="0" applyNumberFormat="1" applyFont="1" applyFill="1" applyBorder="1" applyAlignment="1">
      <alignment vertical="center"/>
    </xf>
    <xf numFmtId="0" fontId="12" fillId="0" borderId="22" xfId="0" applyFont="1" applyFill="1" applyBorder="1" applyAlignment="1">
      <alignment horizontal="center" vertical="center"/>
    </xf>
    <xf numFmtId="3" fontId="11" fillId="0" borderId="22" xfId="0" applyNumberFormat="1" applyFont="1" applyFill="1" applyBorder="1" applyAlignment="1">
      <alignment/>
    </xf>
    <xf numFmtId="0" fontId="1" fillId="0" borderId="2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horizontal="left" vertical="center"/>
    </xf>
    <xf numFmtId="0" fontId="10" fillId="0" borderId="2" xfId="0" applyFont="1" applyFill="1" applyBorder="1" applyAlignment="1">
      <alignment vertical="center"/>
    </xf>
    <xf numFmtId="0" fontId="0" fillId="0" borderId="2" xfId="0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3" fontId="21" fillId="0" borderId="2" xfId="0" applyNumberFormat="1" applyFont="1" applyFill="1" applyBorder="1" applyAlignment="1">
      <alignment/>
    </xf>
    <xf numFmtId="3" fontId="20" fillId="0" borderId="2" xfId="0" applyNumberFormat="1" applyFont="1" applyFill="1" applyBorder="1" applyAlignment="1">
      <alignment/>
    </xf>
    <xf numFmtId="1" fontId="0" fillId="0" borderId="2" xfId="0" applyNumberFormat="1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3" fillId="0" borderId="0" xfId="0" applyFont="1" applyFill="1" applyBorder="1" applyAlignment="1">
      <alignment horizontal="left"/>
    </xf>
    <xf numFmtId="0" fontId="11" fillId="0" borderId="4" xfId="0" applyFont="1" applyFill="1" applyBorder="1" applyAlignment="1">
      <alignment/>
    </xf>
    <xf numFmtId="0" fontId="8" fillId="0" borderId="4" xfId="0" applyFont="1" applyFill="1" applyBorder="1" applyAlignment="1">
      <alignment horizontal="left"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vertical="center"/>
    </xf>
    <xf numFmtId="0" fontId="0" fillId="0" borderId="4" xfId="0" applyFont="1" applyFill="1" applyBorder="1" applyAlignment="1">
      <alignment horizontal="center" vertical="center"/>
    </xf>
    <xf numFmtId="0" fontId="8" fillId="0" borderId="4" xfId="0" applyFont="1" applyFill="1" applyBorder="1" applyAlignment="1">
      <alignment horizontal="left" vertical="center"/>
    </xf>
    <xf numFmtId="0" fontId="5" fillId="0" borderId="0" xfId="0" applyFont="1" applyFill="1" applyBorder="1" applyAlignment="1">
      <alignment/>
    </xf>
    <xf numFmtId="0" fontId="8" fillId="0" borderId="13" xfId="0" applyFont="1" applyFill="1" applyBorder="1" applyAlignment="1">
      <alignment horizontal="left" vertical="center"/>
    </xf>
    <xf numFmtId="0" fontId="8" fillId="0" borderId="13" xfId="0" applyFont="1" applyFill="1" applyBorder="1" applyAlignment="1">
      <alignment vertical="center"/>
    </xf>
    <xf numFmtId="0" fontId="5" fillId="3" borderId="19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left" vertical="center"/>
    </xf>
    <xf numFmtId="0" fontId="7" fillId="3" borderId="19" xfId="0" applyFont="1" applyFill="1" applyBorder="1" applyAlignment="1">
      <alignment vertical="center"/>
    </xf>
    <xf numFmtId="3" fontId="11" fillId="3" borderId="19" xfId="0" applyNumberFormat="1" applyFont="1" applyFill="1" applyBorder="1" applyAlignment="1">
      <alignment/>
    </xf>
    <xf numFmtId="3" fontId="9" fillId="3" borderId="19" xfId="0" applyNumberFormat="1" applyFont="1" applyFill="1" applyBorder="1" applyAlignment="1">
      <alignment vertical="center"/>
    </xf>
    <xf numFmtId="3" fontId="13" fillId="3" borderId="19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0" fillId="0" borderId="13" xfId="0" applyFont="1" applyFill="1" applyBorder="1" applyAlignment="1">
      <alignment horizontal="left" vertical="center"/>
    </xf>
    <xf numFmtId="0" fontId="1" fillId="3" borderId="19" xfId="0" applyFont="1" applyFill="1" applyBorder="1" applyAlignment="1">
      <alignment/>
    </xf>
    <xf numFmtId="0" fontId="1" fillId="3" borderId="19" xfId="0" applyFont="1" applyFill="1" applyBorder="1" applyAlignment="1">
      <alignment horizontal="center"/>
    </xf>
    <xf numFmtId="0" fontId="10" fillId="0" borderId="13" xfId="0" applyFont="1" applyFill="1" applyBorder="1" applyAlignment="1">
      <alignment vertical="center"/>
    </xf>
    <xf numFmtId="0" fontId="1" fillId="0" borderId="13" xfId="0" applyFont="1" applyFill="1" applyBorder="1" applyAlignment="1">
      <alignment horizontal="center" vertical="center"/>
    </xf>
    <xf numFmtId="0" fontId="14" fillId="3" borderId="19" xfId="0" applyFont="1" applyFill="1" applyBorder="1" applyAlignment="1">
      <alignment horizontal="center" vertical="center" wrapText="1"/>
    </xf>
    <xf numFmtId="0" fontId="14" fillId="3" borderId="19" xfId="0" applyFont="1" applyFill="1" applyBorder="1" applyAlignment="1">
      <alignment horizontal="center" vertical="center"/>
    </xf>
    <xf numFmtId="0" fontId="2" fillId="3" borderId="19" xfId="0" applyFont="1" applyFill="1" applyBorder="1" applyAlignment="1">
      <alignment horizontal="center" vertical="center" wrapText="1"/>
    </xf>
    <xf numFmtId="3" fontId="3" fillId="3" borderId="19" xfId="0" applyNumberFormat="1" applyFont="1" applyFill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left" vertical="center"/>
    </xf>
    <xf numFmtId="49" fontId="1" fillId="0" borderId="14" xfId="0" applyNumberFormat="1" applyFont="1" applyFill="1" applyBorder="1" applyAlignment="1" applyProtection="1">
      <alignment/>
      <protection hidden="1"/>
    </xf>
    <xf numFmtId="49" fontId="14" fillId="2" borderId="9" xfId="0" applyNumberFormat="1" applyFont="1" applyFill="1" applyBorder="1" applyAlignment="1">
      <alignment horizontal="center" vertical="center"/>
    </xf>
    <xf numFmtId="49" fontId="1" fillId="0" borderId="23" xfId="0" applyNumberFormat="1" applyFont="1" applyFill="1" applyBorder="1" applyAlignment="1">
      <alignment horizontal="center"/>
    </xf>
    <xf numFmtId="49" fontId="7" fillId="2" borderId="17" xfId="0" applyNumberFormat="1" applyFont="1" applyFill="1" applyBorder="1" applyAlignment="1">
      <alignment horizontal="center" vertical="center"/>
    </xf>
    <xf numFmtId="49" fontId="6" fillId="2" borderId="20" xfId="0" applyNumberFormat="1" applyFont="1" applyFill="1" applyBorder="1" applyAlignment="1">
      <alignment horizontal="left" vertical="center"/>
    </xf>
    <xf numFmtId="49" fontId="1" fillId="2" borderId="20" xfId="0" applyNumberFormat="1" applyFont="1" applyFill="1" applyBorder="1" applyAlignment="1">
      <alignment/>
    </xf>
    <xf numFmtId="49" fontId="1" fillId="0" borderId="14" xfId="0" applyNumberFormat="1" applyFont="1" applyFill="1" applyBorder="1" applyAlignment="1">
      <alignment/>
    </xf>
    <xf numFmtId="49" fontId="1" fillId="0" borderId="8" xfId="0" applyNumberFormat="1" applyFont="1" applyFill="1" applyBorder="1" applyAlignment="1">
      <alignment/>
    </xf>
    <xf numFmtId="49" fontId="1" fillId="0" borderId="11" xfId="0" applyNumberFormat="1" applyFont="1" applyFill="1" applyBorder="1" applyAlignment="1">
      <alignment/>
    </xf>
    <xf numFmtId="49" fontId="11" fillId="0" borderId="0" xfId="0" applyNumberFormat="1" applyFont="1" applyFill="1" applyBorder="1" applyAlignment="1">
      <alignment/>
    </xf>
    <xf numFmtId="49" fontId="14" fillId="3" borderId="19" xfId="0" applyNumberFormat="1" applyFont="1" applyFill="1" applyBorder="1" applyAlignment="1">
      <alignment horizontal="center" vertical="center"/>
    </xf>
    <xf numFmtId="49" fontId="1" fillId="3" borderId="19" xfId="0" applyNumberFormat="1" applyFont="1" applyFill="1" applyBorder="1" applyAlignment="1">
      <alignment/>
    </xf>
    <xf numFmtId="49" fontId="1" fillId="0" borderId="13" xfId="0" applyNumberFormat="1" applyFont="1" applyFill="1" applyBorder="1" applyAlignment="1">
      <alignment/>
    </xf>
    <xf numFmtId="49" fontId="1" fillId="0" borderId="2" xfId="0" applyNumberFormat="1" applyFont="1" applyFill="1" applyBorder="1" applyAlignment="1">
      <alignment/>
    </xf>
    <xf numFmtId="49" fontId="1" fillId="0" borderId="4" xfId="0" applyNumberFormat="1" applyFont="1" applyFill="1" applyBorder="1" applyAlignment="1">
      <alignment/>
    </xf>
    <xf numFmtId="49" fontId="1" fillId="0" borderId="0" xfId="0" applyNumberFormat="1" applyFont="1" applyFill="1" applyBorder="1" applyAlignment="1">
      <alignment/>
    </xf>
    <xf numFmtId="49" fontId="1" fillId="0" borderId="0" xfId="0" applyNumberFormat="1" applyFont="1" applyFill="1" applyAlignment="1">
      <alignment/>
    </xf>
    <xf numFmtId="0" fontId="1" fillId="0" borderId="4" xfId="0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right" vertical="center"/>
    </xf>
    <xf numFmtId="0" fontId="1" fillId="0" borderId="13" xfId="0" applyFont="1" applyFill="1" applyBorder="1" applyAlignment="1">
      <alignment horizontal="right" vertical="center"/>
    </xf>
    <xf numFmtId="3" fontId="1" fillId="0" borderId="0" xfId="0" applyNumberFormat="1" applyFont="1" applyFill="1" applyBorder="1" applyAlignment="1">
      <alignment horizontal="center"/>
    </xf>
    <xf numFmtId="3" fontId="11" fillId="0" borderId="0" xfId="0" applyNumberFormat="1" applyFont="1" applyFill="1" applyBorder="1" applyAlignment="1">
      <alignment horizontal="center"/>
    </xf>
    <xf numFmtId="3" fontId="1" fillId="3" borderId="19" xfId="0" applyNumberFormat="1" applyFont="1" applyFill="1" applyBorder="1" applyAlignment="1">
      <alignment horizontal="center"/>
    </xf>
    <xf numFmtId="3" fontId="11" fillId="3" borderId="25" xfId="0" applyNumberFormat="1" applyFont="1" applyFill="1" applyBorder="1" applyAlignment="1">
      <alignment horizontal="center" vertical="center" wrapText="1"/>
    </xf>
    <xf numFmtId="3" fontId="1" fillId="3" borderId="24" xfId="0" applyNumberFormat="1" applyFont="1" applyFill="1" applyBorder="1" applyAlignment="1">
      <alignment horizontal="center" vertical="center"/>
    </xf>
    <xf numFmtId="3" fontId="1" fillId="3" borderId="24" xfId="0" applyNumberFormat="1" applyFont="1" applyFill="1" applyBorder="1" applyAlignment="1">
      <alignment horizontal="center" vertical="center" wrapText="1"/>
    </xf>
    <xf numFmtId="3" fontId="1" fillId="3" borderId="25" xfId="0" applyNumberFormat="1" applyFont="1" applyFill="1" applyBorder="1" applyAlignment="1">
      <alignment horizontal="center"/>
    </xf>
    <xf numFmtId="3" fontId="1" fillId="3" borderId="21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>
      <alignment horizontal="center" wrapText="1"/>
    </xf>
    <xf numFmtId="3" fontId="1" fillId="2" borderId="19" xfId="0" applyNumberFormat="1" applyFont="1" applyFill="1" applyBorder="1" applyAlignment="1">
      <alignment horizontal="center"/>
    </xf>
    <xf numFmtId="3" fontId="1" fillId="2" borderId="19" xfId="0" applyNumberFormat="1" applyFont="1" applyFill="1" applyBorder="1" applyAlignment="1" applyProtection="1">
      <alignment horizontal="center"/>
      <protection hidden="1"/>
    </xf>
    <xf numFmtId="3" fontId="11" fillId="2" borderId="19" xfId="0" applyNumberFormat="1" applyFont="1" applyFill="1" applyBorder="1" applyAlignment="1">
      <alignment horizontal="center"/>
    </xf>
    <xf numFmtId="3" fontId="1" fillId="3" borderId="19" xfId="0" applyNumberFormat="1" applyFont="1" applyFill="1" applyBorder="1" applyAlignment="1">
      <alignment horizontal="center"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0" fontId="13" fillId="2" borderId="18" xfId="0" applyFont="1" applyFill="1" applyBorder="1" applyAlignment="1">
      <alignment vertical="center"/>
    </xf>
    <xf numFmtId="3" fontId="1" fillId="0" borderId="2" xfId="0" applyNumberFormat="1" applyFont="1" applyFill="1" applyBorder="1" applyAlignment="1">
      <alignment vertical="center"/>
    </xf>
    <xf numFmtId="3" fontId="1" fillId="0" borderId="4" xfId="0" applyNumberFormat="1" applyFont="1" applyFill="1" applyBorder="1" applyAlignment="1">
      <alignment vertical="center"/>
    </xf>
    <xf numFmtId="3" fontId="1" fillId="0" borderId="13" xfId="0" applyNumberFormat="1" applyFont="1" applyFill="1" applyBorder="1" applyAlignment="1">
      <alignment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 wrapText="1"/>
    </xf>
    <xf numFmtId="0" fontId="1" fillId="2" borderId="26" xfId="0" applyFont="1" applyFill="1" applyBorder="1" applyAlignment="1">
      <alignment horizontal="center" vertical="center" wrapText="1"/>
    </xf>
    <xf numFmtId="0" fontId="2" fillId="2" borderId="3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0" fillId="2" borderId="8" xfId="0" applyFill="1" applyBorder="1" applyAlignment="1">
      <alignment horizontal="center" vertical="center" wrapText="1"/>
    </xf>
    <xf numFmtId="0" fontId="22" fillId="0" borderId="0" xfId="0" applyFont="1" applyBorder="1" applyAlignment="1">
      <alignment horizontal="center"/>
    </xf>
    <xf numFmtId="0" fontId="0" fillId="0" borderId="20" xfId="0" applyBorder="1" applyAlignment="1">
      <alignment/>
    </xf>
    <xf numFmtId="0" fontId="0" fillId="0" borderId="27" xfId="0" applyBorder="1" applyAlignment="1">
      <alignment/>
    </xf>
    <xf numFmtId="0" fontId="23" fillId="3" borderId="18" xfId="0" applyFont="1" applyFill="1" applyBorder="1" applyAlignment="1">
      <alignment/>
    </xf>
    <xf numFmtId="0" fontId="13" fillId="0" borderId="20" xfId="0" applyFont="1" applyBorder="1" applyAlignment="1">
      <alignment/>
    </xf>
    <xf numFmtId="0" fontId="13" fillId="0" borderId="27" xfId="0" applyFont="1" applyBorder="1" applyAlignment="1">
      <alignment/>
    </xf>
    <xf numFmtId="0" fontId="0" fillId="0" borderId="13" xfId="0" applyFont="1" applyFill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1" fillId="0" borderId="24" xfId="0" applyFont="1" applyFill="1" applyBorder="1" applyAlignment="1">
      <alignment horizontal="center" vertical="center"/>
    </xf>
    <xf numFmtId="0" fontId="0" fillId="0" borderId="2" xfId="0" applyBorder="1" applyAlignment="1">
      <alignment horizontal="center" vertical="center"/>
    </xf>
    <xf numFmtId="1" fontId="1" fillId="0" borderId="4" xfId="0" applyNumberFormat="1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3" fontId="1" fillId="2" borderId="19" xfId="0" applyNumberFormat="1" applyFont="1" applyFill="1" applyBorder="1" applyAlignment="1" applyProtection="1">
      <alignment horizontal="center" vertical="center"/>
      <protection hidden="1"/>
    </xf>
    <xf numFmtId="0" fontId="1" fillId="2" borderId="19" xfId="0" applyFont="1" applyFill="1" applyBorder="1" applyAlignment="1" applyProtection="1">
      <alignment horizontal="center" vertical="center"/>
      <protection hidden="1"/>
    </xf>
    <xf numFmtId="3" fontId="1" fillId="2" borderId="19" xfId="0" applyNumberFormat="1" applyFont="1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/>
    </xf>
    <xf numFmtId="3" fontId="1" fillId="3" borderId="19" xfId="0" applyNumberFormat="1" applyFont="1" applyFill="1" applyBorder="1" applyAlignment="1">
      <alignment horizontal="center" vertical="center"/>
    </xf>
    <xf numFmtId="3" fontId="1" fillId="3" borderId="21" xfId="0" applyNumberFormat="1" applyFont="1" applyFill="1" applyBorder="1" applyAlignment="1">
      <alignment horizontal="center" vertical="center"/>
    </xf>
    <xf numFmtId="3" fontId="1" fillId="3" borderId="25" xfId="0" applyNumberFormat="1" applyFont="1" applyFill="1" applyBorder="1" applyAlignment="1">
      <alignment horizontal="center" vertical="center"/>
    </xf>
    <xf numFmtId="0" fontId="0" fillId="3" borderId="19" xfId="0" applyFill="1" applyBorder="1" applyAlignment="1">
      <alignment horizontal="center" vertical="center"/>
    </xf>
    <xf numFmtId="3" fontId="1" fillId="3" borderId="25" xfId="0" applyNumberFormat="1" applyFont="1" applyFill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3" fontId="1" fillId="3" borderId="24" xfId="0" applyNumberFormat="1" applyFont="1" applyFill="1" applyBorder="1" applyAlignment="1">
      <alignment horizontal="center" vertical="center"/>
    </xf>
    <xf numFmtId="3" fontId="1" fillId="3" borderId="3" xfId="0" applyNumberFormat="1" applyFont="1" applyFill="1" applyBorder="1" applyAlignment="1">
      <alignment horizontal="center" vertical="center"/>
    </xf>
    <xf numFmtId="3" fontId="1" fillId="3" borderId="2" xfId="0" applyNumberFormat="1" applyFont="1" applyFill="1" applyBorder="1" applyAlignment="1">
      <alignment horizontal="center" vertical="center"/>
    </xf>
    <xf numFmtId="3" fontId="1" fillId="3" borderId="16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M678"/>
  <sheetViews>
    <sheetView tabSelected="1" workbookViewId="0" topLeftCell="A1">
      <pane xSplit="7" ySplit="6" topLeftCell="H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M334" sqref="M334"/>
    </sheetView>
  </sheetViews>
  <sheetFormatPr defaultColWidth="9.140625" defaultRowHeight="12.75"/>
  <cols>
    <col min="1" max="1" width="8.421875" style="2" bestFit="1" customWidth="1"/>
    <col min="2" max="2" width="4.00390625" style="2" bestFit="1" customWidth="1"/>
    <col min="3" max="3" width="5.00390625" style="163" bestFit="1" customWidth="1"/>
    <col min="4" max="4" width="8.00390625" style="16" bestFit="1" customWidth="1"/>
    <col min="5" max="5" width="7.28125" style="16" bestFit="1" customWidth="1"/>
    <col min="6" max="6" width="6.00390625" style="2" bestFit="1" customWidth="1"/>
    <col min="7" max="7" width="3.140625" style="2" bestFit="1" customWidth="1"/>
    <col min="8" max="8" width="10.140625" style="2" bestFit="1" customWidth="1"/>
    <col min="9" max="9" width="50.8515625" style="2" bestFit="1" customWidth="1"/>
    <col min="10" max="10" width="16.28125" style="10" bestFit="1" customWidth="1"/>
    <col min="11" max="11" width="18.57421875" style="167" hidden="1" customWidth="1"/>
    <col min="12" max="12" width="12.7109375" style="10" hidden="1" customWidth="1"/>
    <col min="13" max="13" width="14.28125" style="10" bestFit="1" customWidth="1"/>
    <col min="14" max="14" width="16.28125" style="10" bestFit="1" customWidth="1"/>
    <col min="15" max="29" width="9.140625" style="10" customWidth="1"/>
    <col min="30" max="117" width="9.140625" style="1" customWidth="1"/>
    <col min="118" max="16384" width="9.140625" style="2" customWidth="1"/>
  </cols>
  <sheetData>
    <row r="1" spans="1:10" ht="12" customHeight="1">
      <c r="A1" s="197" t="s">
        <v>443</v>
      </c>
      <c r="B1" s="182"/>
      <c r="C1" s="182"/>
      <c r="D1" s="182"/>
      <c r="E1" s="182"/>
      <c r="F1" s="182"/>
      <c r="G1" s="182"/>
      <c r="H1" s="182"/>
      <c r="I1" s="182"/>
      <c r="J1" s="182"/>
    </row>
    <row r="2" spans="1:10" ht="12.75" customHeight="1">
      <c r="A2" s="182"/>
      <c r="B2" s="182"/>
      <c r="C2" s="182"/>
      <c r="D2" s="182"/>
      <c r="E2" s="182"/>
      <c r="F2" s="182"/>
      <c r="G2" s="182"/>
      <c r="H2" s="182"/>
      <c r="I2" s="182"/>
      <c r="J2" s="182"/>
    </row>
    <row r="3" spans="1:10" ht="12.75" customHeight="1">
      <c r="A3" s="182"/>
      <c r="B3" s="182"/>
      <c r="C3" s="182"/>
      <c r="D3" s="182"/>
      <c r="E3" s="182"/>
      <c r="F3" s="182"/>
      <c r="G3" s="182"/>
      <c r="H3" s="182"/>
      <c r="I3" s="182"/>
      <c r="J3" s="182"/>
    </row>
    <row r="4" spans="1:10" ht="13.5" customHeight="1" thickBot="1">
      <c r="A4" s="182"/>
      <c r="B4" s="182"/>
      <c r="C4" s="182"/>
      <c r="D4" s="182"/>
      <c r="E4" s="182"/>
      <c r="F4" s="182"/>
      <c r="G4" s="182"/>
      <c r="H4" s="182"/>
      <c r="I4" s="182"/>
      <c r="J4" s="182"/>
    </row>
    <row r="5" spans="1:14" ht="28.5" customHeight="1" thickBot="1">
      <c r="A5" s="19" t="s">
        <v>445</v>
      </c>
      <c r="B5" s="14" t="s">
        <v>446</v>
      </c>
      <c r="C5" s="148" t="s">
        <v>447</v>
      </c>
      <c r="D5" s="14" t="s">
        <v>448</v>
      </c>
      <c r="E5" s="50" t="s">
        <v>449</v>
      </c>
      <c r="F5" s="14" t="s">
        <v>450</v>
      </c>
      <c r="G5" s="192" t="s">
        <v>0</v>
      </c>
      <c r="H5" s="194" t="s">
        <v>1</v>
      </c>
      <c r="I5" s="192"/>
      <c r="J5" s="37" t="s">
        <v>443</v>
      </c>
      <c r="K5" s="175" t="s">
        <v>487</v>
      </c>
      <c r="L5" s="181" t="s">
        <v>526</v>
      </c>
      <c r="M5" s="37" t="s">
        <v>526</v>
      </c>
      <c r="N5" s="37" t="s">
        <v>529</v>
      </c>
    </row>
    <row r="6" spans="1:14" ht="1.5" customHeight="1" thickBot="1">
      <c r="A6" s="20"/>
      <c r="B6" s="43"/>
      <c r="C6" s="149"/>
      <c r="D6" s="18"/>
      <c r="E6" s="18"/>
      <c r="F6" s="18"/>
      <c r="G6" s="193"/>
      <c r="H6" s="195"/>
      <c r="I6" s="196"/>
      <c r="J6" s="38"/>
      <c r="K6" s="176"/>
      <c r="M6" s="38"/>
      <c r="N6" s="38"/>
    </row>
    <row r="7" spans="1:14" ht="15" customHeight="1" thickBot="1">
      <c r="A7" s="75"/>
      <c r="B7" s="76"/>
      <c r="C7" s="150"/>
      <c r="D7" s="76"/>
      <c r="E7" s="77"/>
      <c r="F7" s="76"/>
      <c r="G7" s="78"/>
      <c r="H7" s="79"/>
      <c r="I7" s="80" t="s">
        <v>2</v>
      </c>
      <c r="J7" s="81">
        <v>64822702.83360001</v>
      </c>
      <c r="K7" s="176"/>
      <c r="M7" s="81">
        <f>SUM(M8:M31)</f>
        <v>0</v>
      </c>
      <c r="N7" s="81">
        <f>SUM(N8:N31)</f>
        <v>64822702.83360001</v>
      </c>
    </row>
    <row r="8" spans="1:117" s="4" customFormat="1" ht="12.75" customHeight="1" thickBot="1">
      <c r="A8" s="59"/>
      <c r="B8" s="60">
        <v>231</v>
      </c>
      <c r="C8" s="147" t="s">
        <v>470</v>
      </c>
      <c r="D8" s="61" t="s">
        <v>45</v>
      </c>
      <c r="E8" s="62">
        <v>1111</v>
      </c>
      <c r="F8" s="60"/>
      <c r="G8" s="63">
        <v>41</v>
      </c>
      <c r="H8" s="64"/>
      <c r="I8" s="65" t="s">
        <v>3</v>
      </c>
      <c r="J8" s="66">
        <v>10544710.0752</v>
      </c>
      <c r="K8" s="211" t="s">
        <v>493</v>
      </c>
      <c r="L8" s="12"/>
      <c r="M8" s="66"/>
      <c r="N8" s="66">
        <f>M8+J8</f>
        <v>10544710.0752</v>
      </c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  <c r="AB8" s="12"/>
      <c r="AC8" s="12"/>
      <c r="AD8" s="3"/>
      <c r="AE8" s="3"/>
      <c r="AF8" s="3"/>
      <c r="AG8" s="3"/>
      <c r="AH8" s="3"/>
      <c r="AI8" s="3"/>
      <c r="AJ8" s="3"/>
      <c r="AK8" s="3"/>
      <c r="AL8" s="3"/>
      <c r="AM8" s="3"/>
      <c r="AN8" s="3"/>
      <c r="AO8" s="3"/>
      <c r="AP8" s="3"/>
      <c r="AQ8" s="3"/>
      <c r="AR8" s="3"/>
      <c r="AS8" s="3"/>
      <c r="AT8" s="3"/>
      <c r="AU8" s="3"/>
      <c r="AV8" s="3"/>
      <c r="AW8" s="3"/>
      <c r="AX8" s="3"/>
      <c r="AY8" s="3"/>
      <c r="AZ8" s="3"/>
      <c r="BA8" s="3"/>
      <c r="BB8" s="3"/>
      <c r="BC8" s="3"/>
      <c r="BD8" s="3"/>
      <c r="BE8" s="3"/>
      <c r="BF8" s="3"/>
      <c r="BG8" s="3"/>
      <c r="BH8" s="3"/>
      <c r="BI8" s="3"/>
      <c r="BJ8" s="3"/>
      <c r="BK8" s="3"/>
      <c r="BL8" s="3"/>
      <c r="BM8" s="3"/>
      <c r="BN8" s="3"/>
      <c r="BO8" s="3"/>
      <c r="BP8" s="3"/>
      <c r="BQ8" s="3"/>
      <c r="BR8" s="3"/>
      <c r="BS8" s="3"/>
      <c r="BT8" s="3"/>
      <c r="BU8" s="3"/>
      <c r="BV8" s="3"/>
      <c r="BW8" s="3"/>
      <c r="BX8" s="3"/>
      <c r="BY8" s="3"/>
      <c r="BZ8" s="3"/>
      <c r="CA8" s="3"/>
      <c r="CB8" s="3"/>
      <c r="CC8" s="3"/>
      <c r="CD8" s="3"/>
      <c r="CE8" s="3"/>
      <c r="CF8" s="3"/>
      <c r="CG8" s="3"/>
      <c r="CH8" s="3"/>
      <c r="CI8" s="3"/>
      <c r="CJ8" s="3"/>
      <c r="CK8" s="3"/>
      <c r="CL8" s="3"/>
      <c r="CM8" s="3"/>
      <c r="CN8" s="3"/>
      <c r="CO8" s="3"/>
      <c r="CP8" s="3"/>
      <c r="CQ8" s="3"/>
      <c r="CR8" s="3"/>
      <c r="CS8" s="3"/>
      <c r="CT8" s="3"/>
      <c r="CU8" s="3"/>
      <c r="CV8" s="3"/>
      <c r="CW8" s="3"/>
      <c r="CX8" s="3"/>
      <c r="CY8" s="3"/>
      <c r="CZ8" s="3"/>
      <c r="DA8" s="3"/>
      <c r="DB8" s="3"/>
      <c r="DC8" s="3"/>
      <c r="DD8" s="3"/>
      <c r="DE8" s="3"/>
      <c r="DF8" s="3"/>
      <c r="DG8" s="3"/>
      <c r="DH8" s="3"/>
      <c r="DI8" s="3"/>
      <c r="DJ8" s="3"/>
      <c r="DK8" s="3"/>
      <c r="DL8" s="3"/>
      <c r="DM8" s="3"/>
    </row>
    <row r="9" spans="1:117" s="4" customFormat="1" ht="12.75" customHeight="1" thickBot="1">
      <c r="A9" s="21"/>
      <c r="B9" s="60">
        <v>231</v>
      </c>
      <c r="C9" s="147" t="s">
        <v>470</v>
      </c>
      <c r="D9" s="49" t="s">
        <v>45</v>
      </c>
      <c r="E9" s="36">
        <v>1112</v>
      </c>
      <c r="F9" s="46"/>
      <c r="G9" s="31">
        <v>41</v>
      </c>
      <c r="H9" s="41"/>
      <c r="I9" s="23" t="s">
        <v>4</v>
      </c>
      <c r="J9" s="39">
        <v>1039175.5787999999</v>
      </c>
      <c r="K9" s="211"/>
      <c r="L9" s="12"/>
      <c r="M9" s="39"/>
      <c r="N9" s="66">
        <f aca="true" t="shared" si="0" ref="N9:N72">M9+J9</f>
        <v>1039175.5787999999</v>
      </c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12"/>
      <c r="AD9" s="3"/>
      <c r="AE9" s="3"/>
      <c r="AF9" s="3"/>
      <c r="AG9" s="3"/>
      <c r="AH9" s="3"/>
      <c r="AI9" s="3"/>
      <c r="AJ9" s="3"/>
      <c r="AK9" s="3"/>
      <c r="AL9" s="3"/>
      <c r="AM9" s="3"/>
      <c r="AN9" s="3"/>
      <c r="AO9" s="3"/>
      <c r="AP9" s="3"/>
      <c r="AQ9" s="3"/>
      <c r="AR9" s="3"/>
      <c r="AS9" s="3"/>
      <c r="AT9" s="3"/>
      <c r="AU9" s="3"/>
      <c r="AV9" s="3"/>
      <c r="AW9" s="3"/>
      <c r="AX9" s="3"/>
      <c r="AY9" s="3"/>
      <c r="AZ9" s="3"/>
      <c r="BA9" s="3"/>
      <c r="BB9" s="3"/>
      <c r="BC9" s="3"/>
      <c r="BD9" s="3"/>
      <c r="BE9" s="3"/>
      <c r="BF9" s="3"/>
      <c r="BG9" s="3"/>
      <c r="BH9" s="3"/>
      <c r="BI9" s="3"/>
      <c r="BJ9" s="3"/>
      <c r="BK9" s="3"/>
      <c r="BL9" s="3"/>
      <c r="BM9" s="3"/>
      <c r="BN9" s="3"/>
      <c r="BO9" s="3"/>
      <c r="BP9" s="3"/>
      <c r="BQ9" s="3"/>
      <c r="BR9" s="3"/>
      <c r="BS9" s="3"/>
      <c r="BT9" s="3"/>
      <c r="BU9" s="3"/>
      <c r="BV9" s="3"/>
      <c r="BW9" s="3"/>
      <c r="BX9" s="3"/>
      <c r="BY9" s="3"/>
      <c r="BZ9" s="3"/>
      <c r="CA9" s="3"/>
      <c r="CB9" s="3"/>
      <c r="CC9" s="3"/>
      <c r="CD9" s="3"/>
      <c r="CE9" s="3"/>
      <c r="CF9" s="3"/>
      <c r="CG9" s="3"/>
      <c r="CH9" s="3"/>
      <c r="CI9" s="3"/>
      <c r="CJ9" s="3"/>
      <c r="CK9" s="3"/>
      <c r="CL9" s="3"/>
      <c r="CM9" s="3"/>
      <c r="CN9" s="3"/>
      <c r="CO9" s="3"/>
      <c r="CP9" s="3"/>
      <c r="CQ9" s="3"/>
      <c r="CR9" s="3"/>
      <c r="CS9" s="3"/>
      <c r="CT9" s="3"/>
      <c r="CU9" s="3"/>
      <c r="CV9" s="3"/>
      <c r="CW9" s="3"/>
      <c r="CX9" s="3"/>
      <c r="CY9" s="3"/>
      <c r="CZ9" s="3"/>
      <c r="DA9" s="3"/>
      <c r="DB9" s="3"/>
      <c r="DC9" s="3"/>
      <c r="DD9" s="3"/>
      <c r="DE9" s="3"/>
      <c r="DF9" s="3"/>
      <c r="DG9" s="3"/>
      <c r="DH9" s="3"/>
      <c r="DI9" s="3"/>
      <c r="DJ9" s="3"/>
      <c r="DK9" s="3"/>
      <c r="DL9" s="3"/>
      <c r="DM9" s="3"/>
    </row>
    <row r="10" spans="1:117" s="4" customFormat="1" ht="12.75" customHeight="1" thickBot="1">
      <c r="A10" s="21"/>
      <c r="B10" s="60">
        <v>231</v>
      </c>
      <c r="C10" s="147" t="s">
        <v>470</v>
      </c>
      <c r="D10" s="49" t="s">
        <v>45</v>
      </c>
      <c r="E10" s="36">
        <v>1113</v>
      </c>
      <c r="F10" s="46"/>
      <c r="G10" s="31">
        <v>41</v>
      </c>
      <c r="H10" s="41"/>
      <c r="I10" s="23" t="s">
        <v>5</v>
      </c>
      <c r="J10" s="39">
        <v>937677.2652</v>
      </c>
      <c r="K10" s="211"/>
      <c r="L10" s="12"/>
      <c r="M10" s="39"/>
      <c r="N10" s="66">
        <f t="shared" si="0"/>
        <v>937677.2652</v>
      </c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  <c r="AB10" s="12"/>
      <c r="AC10" s="12"/>
      <c r="AD10" s="3"/>
      <c r="AE10" s="3"/>
      <c r="AF10" s="3"/>
      <c r="AG10" s="3"/>
      <c r="AH10" s="3"/>
      <c r="AI10" s="3"/>
      <c r="AJ10" s="3"/>
      <c r="AK10" s="3"/>
      <c r="AL10" s="3"/>
      <c r="AM10" s="3"/>
      <c r="AN10" s="3"/>
      <c r="AO10" s="3"/>
      <c r="AP10" s="3"/>
      <c r="AQ10" s="3"/>
      <c r="AR10" s="3"/>
      <c r="AS10" s="3"/>
      <c r="AT10" s="3"/>
      <c r="AU10" s="3"/>
      <c r="AV10" s="3"/>
      <c r="AW10" s="3"/>
      <c r="AX10" s="3"/>
      <c r="AY10" s="3"/>
      <c r="AZ10" s="3"/>
      <c r="BA10" s="3"/>
      <c r="BB10" s="3"/>
      <c r="BC10" s="3"/>
      <c r="BD10" s="3"/>
      <c r="BE10" s="3"/>
      <c r="BF10" s="3"/>
      <c r="BG10" s="3"/>
      <c r="BH10" s="3"/>
      <c r="BI10" s="3"/>
      <c r="BJ10" s="3"/>
      <c r="BK10" s="3"/>
      <c r="BL10" s="3"/>
      <c r="BM10" s="3"/>
      <c r="BN10" s="3"/>
      <c r="BO10" s="3"/>
      <c r="BP10" s="3"/>
      <c r="BQ10" s="3"/>
      <c r="BR10" s="3"/>
      <c r="BS10" s="3"/>
      <c r="BT10" s="3"/>
      <c r="BU10" s="3"/>
      <c r="BV10" s="3"/>
      <c r="BW10" s="3"/>
      <c r="BX10" s="3"/>
      <c r="BY10" s="3"/>
      <c r="BZ10" s="3"/>
      <c r="CA10" s="3"/>
      <c r="CB10" s="3"/>
      <c r="CC10" s="3"/>
      <c r="CD10" s="3"/>
      <c r="CE10" s="3"/>
      <c r="CF10" s="3"/>
      <c r="CG10" s="3"/>
      <c r="CH10" s="3"/>
      <c r="CI10" s="3"/>
      <c r="CJ10" s="3"/>
      <c r="CK10" s="3"/>
      <c r="CL10" s="3"/>
      <c r="CM10" s="3"/>
      <c r="CN10" s="3"/>
      <c r="CO10" s="3"/>
      <c r="CP10" s="3"/>
      <c r="CQ10" s="3"/>
      <c r="CR10" s="3"/>
      <c r="CS10" s="3"/>
      <c r="CT10" s="3"/>
      <c r="CU10" s="3"/>
      <c r="CV10" s="3"/>
      <c r="CW10" s="3"/>
      <c r="CX10" s="3"/>
      <c r="CY10" s="3"/>
      <c r="CZ10" s="3"/>
      <c r="DA10" s="3"/>
      <c r="DB10" s="3"/>
      <c r="DC10" s="3"/>
      <c r="DD10" s="3"/>
      <c r="DE10" s="3"/>
      <c r="DF10" s="3"/>
      <c r="DG10" s="3"/>
      <c r="DH10" s="3"/>
      <c r="DI10" s="3"/>
      <c r="DJ10" s="3"/>
      <c r="DK10" s="3"/>
      <c r="DL10" s="3"/>
      <c r="DM10" s="3"/>
    </row>
    <row r="11" spans="1:117" s="4" customFormat="1" ht="12.75" customHeight="1" thickBot="1">
      <c r="A11" s="21"/>
      <c r="B11" s="60">
        <v>231</v>
      </c>
      <c r="C11" s="147" t="s">
        <v>470</v>
      </c>
      <c r="D11" s="49" t="s">
        <v>45</v>
      </c>
      <c r="E11" s="36">
        <v>1121</v>
      </c>
      <c r="F11" s="46"/>
      <c r="G11" s="31">
        <v>41</v>
      </c>
      <c r="H11" s="41"/>
      <c r="I11" s="23" t="s">
        <v>6</v>
      </c>
      <c r="J11" s="39">
        <v>13149360.450000001</v>
      </c>
      <c r="K11" s="211"/>
      <c r="L11" s="12"/>
      <c r="M11" s="39"/>
      <c r="N11" s="66">
        <f t="shared" si="0"/>
        <v>13149360.450000001</v>
      </c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  <c r="AB11" s="12"/>
      <c r="AC11" s="12"/>
      <c r="AD11" s="3"/>
      <c r="AE11" s="3"/>
      <c r="AF11" s="3"/>
      <c r="AG11" s="3"/>
      <c r="AH11" s="3"/>
      <c r="AI11" s="3"/>
      <c r="AJ11" s="3"/>
      <c r="AK11" s="3"/>
      <c r="AL11" s="3"/>
      <c r="AM11" s="3"/>
      <c r="AN11" s="3"/>
      <c r="AO11" s="3"/>
      <c r="AP11" s="3"/>
      <c r="AQ11" s="3"/>
      <c r="AR11" s="3"/>
      <c r="AS11" s="3"/>
      <c r="AT11" s="3"/>
      <c r="AU11" s="3"/>
      <c r="AV11" s="3"/>
      <c r="AW11" s="3"/>
      <c r="AX11" s="3"/>
      <c r="AY11" s="3"/>
      <c r="AZ11" s="3"/>
      <c r="BA11" s="3"/>
      <c r="BB11" s="3"/>
      <c r="BC11" s="3"/>
      <c r="BD11" s="3"/>
      <c r="BE11" s="3"/>
      <c r="BF11" s="3"/>
      <c r="BG11" s="3"/>
      <c r="BH11" s="3"/>
      <c r="BI11" s="3"/>
      <c r="BJ11" s="3"/>
      <c r="BK11" s="3"/>
      <c r="BL11" s="3"/>
      <c r="BM11" s="3"/>
      <c r="BN11" s="3"/>
      <c r="BO11" s="3"/>
      <c r="BP11" s="3"/>
      <c r="BQ11" s="3"/>
      <c r="BR11" s="3"/>
      <c r="BS11" s="3"/>
      <c r="BT11" s="3"/>
      <c r="BU11" s="3"/>
      <c r="BV11" s="3"/>
      <c r="BW11" s="3"/>
      <c r="BX11" s="3"/>
      <c r="BY11" s="3"/>
      <c r="BZ11" s="3"/>
      <c r="CA11" s="3"/>
      <c r="CB11" s="3"/>
      <c r="CC11" s="3"/>
      <c r="CD11" s="3"/>
      <c r="CE11" s="3"/>
      <c r="CF11" s="3"/>
      <c r="CG11" s="3"/>
      <c r="CH11" s="3"/>
      <c r="CI11" s="3"/>
      <c r="CJ11" s="3"/>
      <c r="CK11" s="3"/>
      <c r="CL11" s="3"/>
      <c r="CM11" s="3"/>
      <c r="CN11" s="3"/>
      <c r="CO11" s="3"/>
      <c r="CP11" s="3"/>
      <c r="CQ11" s="3"/>
      <c r="CR11" s="3"/>
      <c r="CS11" s="3"/>
      <c r="CT11" s="3"/>
      <c r="CU11" s="3"/>
      <c r="CV11" s="3"/>
      <c r="CW11" s="3"/>
      <c r="CX11" s="3"/>
      <c r="CY11" s="3"/>
      <c r="CZ11" s="3"/>
      <c r="DA11" s="3"/>
      <c r="DB11" s="3"/>
      <c r="DC11" s="3"/>
      <c r="DD11" s="3"/>
      <c r="DE11" s="3"/>
      <c r="DF11" s="3"/>
      <c r="DG11" s="3"/>
      <c r="DH11" s="3"/>
      <c r="DI11" s="3"/>
      <c r="DJ11" s="3"/>
      <c r="DK11" s="3"/>
      <c r="DL11" s="3"/>
      <c r="DM11" s="3"/>
    </row>
    <row r="12" spans="1:117" s="4" customFormat="1" ht="12.75" customHeight="1" thickBot="1">
      <c r="A12" s="21"/>
      <c r="B12" s="60">
        <v>231</v>
      </c>
      <c r="C12" s="147" t="s">
        <v>470</v>
      </c>
      <c r="D12" s="49" t="s">
        <v>45</v>
      </c>
      <c r="E12" s="36">
        <v>1122</v>
      </c>
      <c r="F12" s="46"/>
      <c r="G12" s="31">
        <v>41</v>
      </c>
      <c r="H12" s="41"/>
      <c r="I12" s="23" t="s">
        <v>7</v>
      </c>
      <c r="J12" s="39">
        <v>5550249.600000001</v>
      </c>
      <c r="K12" s="211"/>
      <c r="L12" s="12"/>
      <c r="M12" s="39"/>
      <c r="N12" s="66">
        <f t="shared" si="0"/>
        <v>5550249.600000001</v>
      </c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12"/>
      <c r="AD12" s="3"/>
      <c r="AE12" s="3"/>
      <c r="AF12" s="3"/>
      <c r="AG12" s="3"/>
      <c r="AH12" s="3"/>
      <c r="AI12" s="3"/>
      <c r="AJ12" s="3"/>
      <c r="AK12" s="3"/>
      <c r="AL12" s="3"/>
      <c r="AM12" s="3"/>
      <c r="AN12" s="3"/>
      <c r="AO12" s="3"/>
      <c r="AP12" s="3"/>
      <c r="AQ12" s="3"/>
      <c r="AR12" s="3"/>
      <c r="AS12" s="3"/>
      <c r="AT12" s="3"/>
      <c r="AU12" s="3"/>
      <c r="AV12" s="3"/>
      <c r="AW12" s="3"/>
      <c r="AX12" s="3"/>
      <c r="AY12" s="3"/>
      <c r="AZ12" s="3"/>
      <c r="BA12" s="3"/>
      <c r="BB12" s="3"/>
      <c r="BC12" s="3"/>
      <c r="BD12" s="3"/>
      <c r="BE12" s="3"/>
      <c r="BF12" s="3"/>
      <c r="BG12" s="3"/>
      <c r="BH12" s="3"/>
      <c r="BI12" s="3"/>
      <c r="BJ12" s="3"/>
      <c r="BK12" s="3"/>
      <c r="BL12" s="3"/>
      <c r="BM12" s="3"/>
      <c r="BN12" s="3"/>
      <c r="BO12" s="3"/>
      <c r="BP12" s="3"/>
      <c r="BQ12" s="3"/>
      <c r="BR12" s="3"/>
      <c r="BS12" s="3"/>
      <c r="BT12" s="3"/>
      <c r="BU12" s="3"/>
      <c r="BV12" s="3"/>
      <c r="BW12" s="3"/>
      <c r="BX12" s="3"/>
      <c r="BY12" s="3"/>
      <c r="BZ12" s="3"/>
      <c r="CA12" s="3"/>
      <c r="CB12" s="3"/>
      <c r="CC12" s="3"/>
      <c r="CD12" s="3"/>
      <c r="CE12" s="3"/>
      <c r="CF12" s="3"/>
      <c r="CG12" s="3"/>
      <c r="CH12" s="3"/>
      <c r="CI12" s="3"/>
      <c r="CJ12" s="3"/>
      <c r="CK12" s="3"/>
      <c r="CL12" s="3"/>
      <c r="CM12" s="3"/>
      <c r="CN12" s="3"/>
      <c r="CO12" s="3"/>
      <c r="CP12" s="3"/>
      <c r="CQ12" s="3"/>
      <c r="CR12" s="3"/>
      <c r="CS12" s="3"/>
      <c r="CT12" s="3"/>
      <c r="CU12" s="3"/>
      <c r="CV12" s="3"/>
      <c r="CW12" s="3"/>
      <c r="CX12" s="3"/>
      <c r="CY12" s="3"/>
      <c r="CZ12" s="3"/>
      <c r="DA12" s="3"/>
      <c r="DB12" s="3"/>
      <c r="DC12" s="3"/>
      <c r="DD12" s="3"/>
      <c r="DE12" s="3"/>
      <c r="DF12" s="3"/>
      <c r="DG12" s="3"/>
      <c r="DH12" s="3"/>
      <c r="DI12" s="3"/>
      <c r="DJ12" s="3"/>
      <c r="DK12" s="3"/>
      <c r="DL12" s="3"/>
      <c r="DM12" s="3"/>
    </row>
    <row r="13" spans="1:117" s="4" customFormat="1" ht="12.75" customHeight="1" thickBot="1">
      <c r="A13" s="21"/>
      <c r="B13" s="60">
        <v>231</v>
      </c>
      <c r="C13" s="147" t="s">
        <v>470</v>
      </c>
      <c r="D13" s="49" t="s">
        <v>45</v>
      </c>
      <c r="E13" s="36">
        <v>1211</v>
      </c>
      <c r="F13" s="46"/>
      <c r="G13" s="31">
        <v>41</v>
      </c>
      <c r="H13" s="41"/>
      <c r="I13" s="23" t="s">
        <v>8</v>
      </c>
      <c r="J13" s="39">
        <v>21616529.864400003</v>
      </c>
      <c r="K13" s="211"/>
      <c r="L13" s="12"/>
      <c r="M13" s="39"/>
      <c r="N13" s="66">
        <f t="shared" si="0"/>
        <v>21616529.864400003</v>
      </c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  <c r="AB13" s="12"/>
      <c r="AC13" s="12"/>
      <c r="AD13" s="3"/>
      <c r="AE13" s="3"/>
      <c r="AF13" s="3"/>
      <c r="AG13" s="3"/>
      <c r="AH13" s="3"/>
      <c r="AI13" s="3"/>
      <c r="AJ13" s="3"/>
      <c r="AK13" s="3"/>
      <c r="AL13" s="3"/>
      <c r="AM13" s="3"/>
      <c r="AN13" s="3"/>
      <c r="AO13" s="3"/>
      <c r="AP13" s="3"/>
      <c r="AQ13" s="3"/>
      <c r="AR13" s="3"/>
      <c r="AS13" s="3"/>
      <c r="AT13" s="3"/>
      <c r="AU13" s="3"/>
      <c r="AV13" s="3"/>
      <c r="AW13" s="3"/>
      <c r="AX13" s="3"/>
      <c r="AY13" s="3"/>
      <c r="AZ13" s="3"/>
      <c r="BA13" s="3"/>
      <c r="BB13" s="3"/>
      <c r="BC13" s="3"/>
      <c r="BD13" s="3"/>
      <c r="BE13" s="3"/>
      <c r="BF13" s="3"/>
      <c r="BG13" s="3"/>
      <c r="BH13" s="3"/>
      <c r="BI13" s="3"/>
      <c r="BJ13" s="3"/>
      <c r="BK13" s="3"/>
      <c r="BL13" s="3"/>
      <c r="BM13" s="3"/>
      <c r="BN13" s="3"/>
      <c r="BO13" s="3"/>
      <c r="BP13" s="3"/>
      <c r="BQ13" s="3"/>
      <c r="BR13" s="3"/>
      <c r="BS13" s="3"/>
      <c r="BT13" s="3"/>
      <c r="BU13" s="3"/>
      <c r="BV13" s="3"/>
      <c r="BW13" s="3"/>
      <c r="BX13" s="3"/>
      <c r="BY13" s="3"/>
      <c r="BZ13" s="3"/>
      <c r="CA13" s="3"/>
      <c r="CB13" s="3"/>
      <c r="CC13" s="3"/>
      <c r="CD13" s="3"/>
      <c r="CE13" s="3"/>
      <c r="CF13" s="3"/>
      <c r="CG13" s="3"/>
      <c r="CH13" s="3"/>
      <c r="CI13" s="3"/>
      <c r="CJ13" s="3"/>
      <c r="CK13" s="3"/>
      <c r="CL13" s="3"/>
      <c r="CM13" s="3"/>
      <c r="CN13" s="3"/>
      <c r="CO13" s="3"/>
      <c r="CP13" s="3"/>
      <c r="CQ13" s="3"/>
      <c r="CR13" s="3"/>
      <c r="CS13" s="3"/>
      <c r="CT13" s="3"/>
      <c r="CU13" s="3"/>
      <c r="CV13" s="3"/>
      <c r="CW13" s="3"/>
      <c r="CX13" s="3"/>
      <c r="CY13" s="3"/>
      <c r="CZ13" s="3"/>
      <c r="DA13" s="3"/>
      <c r="DB13" s="3"/>
      <c r="DC13" s="3"/>
      <c r="DD13" s="3"/>
      <c r="DE13" s="3"/>
      <c r="DF13" s="3"/>
      <c r="DG13" s="3"/>
      <c r="DH13" s="3"/>
      <c r="DI13" s="3"/>
      <c r="DJ13" s="3"/>
      <c r="DK13" s="3"/>
      <c r="DL13" s="3"/>
      <c r="DM13" s="3"/>
    </row>
    <row r="14" spans="1:117" s="4" customFormat="1" ht="12.75" customHeight="1" thickBot="1">
      <c r="A14" s="21"/>
      <c r="B14" s="60">
        <v>231</v>
      </c>
      <c r="C14" s="147" t="s">
        <v>470</v>
      </c>
      <c r="D14" s="49" t="s">
        <v>45</v>
      </c>
      <c r="E14" s="36">
        <v>1332</v>
      </c>
      <c r="F14" s="46"/>
      <c r="G14" s="31">
        <v>41</v>
      </c>
      <c r="H14" s="41"/>
      <c r="I14" s="23" t="s">
        <v>9</v>
      </c>
      <c r="J14" s="39">
        <v>0</v>
      </c>
      <c r="K14" s="211" t="s">
        <v>488</v>
      </c>
      <c r="L14" s="12"/>
      <c r="M14" s="39"/>
      <c r="N14" s="66">
        <f t="shared" si="0"/>
        <v>0</v>
      </c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3"/>
      <c r="AE14" s="3"/>
      <c r="AF14" s="3"/>
      <c r="AG14" s="3"/>
      <c r="AH14" s="3"/>
      <c r="AI14" s="3"/>
      <c r="AJ14" s="3"/>
      <c r="AK14" s="3"/>
      <c r="AL14" s="3"/>
      <c r="AM14" s="3"/>
      <c r="AN14" s="3"/>
      <c r="AO14" s="3"/>
      <c r="AP14" s="3"/>
      <c r="AQ14" s="3"/>
      <c r="AR14" s="3"/>
      <c r="AS14" s="3"/>
      <c r="AT14" s="3"/>
      <c r="AU14" s="3"/>
      <c r="AV14" s="3"/>
      <c r="AW14" s="3"/>
      <c r="AX14" s="3"/>
      <c r="AY14" s="3"/>
      <c r="AZ14" s="3"/>
      <c r="BA14" s="3"/>
      <c r="BB14" s="3"/>
      <c r="BC14" s="3"/>
      <c r="BD14" s="3"/>
      <c r="BE14" s="3"/>
      <c r="BF14" s="3"/>
      <c r="BG14" s="3"/>
      <c r="BH14" s="3"/>
      <c r="BI14" s="3"/>
      <c r="BJ14" s="3"/>
      <c r="BK14" s="3"/>
      <c r="BL14" s="3"/>
      <c r="BM14" s="3"/>
      <c r="BN14" s="3"/>
      <c r="BO14" s="3"/>
      <c r="BP14" s="3"/>
      <c r="BQ14" s="3"/>
      <c r="BR14" s="3"/>
      <c r="BS14" s="3"/>
      <c r="BT14" s="3"/>
      <c r="BU14" s="3"/>
      <c r="BV14" s="3"/>
      <c r="BW14" s="3"/>
      <c r="BX14" s="3"/>
      <c r="BY14" s="3"/>
      <c r="BZ14" s="3"/>
      <c r="CA14" s="3"/>
      <c r="CB14" s="3"/>
      <c r="CC14" s="3"/>
      <c r="CD14" s="3"/>
      <c r="CE14" s="3"/>
      <c r="CF14" s="3"/>
      <c r="CG14" s="3"/>
      <c r="CH14" s="3"/>
      <c r="CI14" s="3"/>
      <c r="CJ14" s="3"/>
      <c r="CK14" s="3"/>
      <c r="CL14" s="3"/>
      <c r="CM14" s="3"/>
      <c r="CN14" s="3"/>
      <c r="CO14" s="3"/>
      <c r="CP14" s="3"/>
      <c r="CQ14" s="3"/>
      <c r="CR14" s="3"/>
      <c r="CS14" s="3"/>
      <c r="CT14" s="3"/>
      <c r="CU14" s="3"/>
      <c r="CV14" s="3"/>
      <c r="CW14" s="3"/>
      <c r="CX14" s="3"/>
      <c r="CY14" s="3"/>
      <c r="CZ14" s="3"/>
      <c r="DA14" s="3"/>
      <c r="DB14" s="3"/>
      <c r="DC14" s="3"/>
      <c r="DD14" s="3"/>
      <c r="DE14" s="3"/>
      <c r="DF14" s="3"/>
      <c r="DG14" s="3"/>
      <c r="DH14" s="3"/>
      <c r="DI14" s="3"/>
      <c r="DJ14" s="3"/>
      <c r="DK14" s="3"/>
      <c r="DL14" s="3"/>
      <c r="DM14" s="3"/>
    </row>
    <row r="15" spans="1:117" s="4" customFormat="1" ht="12.75" customHeight="1" thickBot="1">
      <c r="A15" s="21"/>
      <c r="B15" s="60">
        <v>231</v>
      </c>
      <c r="C15" s="147" t="s">
        <v>470</v>
      </c>
      <c r="D15" s="49" t="s">
        <v>45</v>
      </c>
      <c r="E15" s="36">
        <v>1334</v>
      </c>
      <c r="F15" s="46"/>
      <c r="G15" s="31">
        <v>41</v>
      </c>
      <c r="H15" s="41"/>
      <c r="I15" s="23" t="s">
        <v>10</v>
      </c>
      <c r="J15" s="39">
        <v>100000</v>
      </c>
      <c r="K15" s="212"/>
      <c r="L15" s="12"/>
      <c r="M15" s="39"/>
      <c r="N15" s="66">
        <f t="shared" si="0"/>
        <v>100000</v>
      </c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3"/>
      <c r="AE15" s="3"/>
      <c r="AF15" s="3"/>
      <c r="AG15" s="3"/>
      <c r="AH15" s="3"/>
      <c r="AI15" s="3"/>
      <c r="AJ15" s="3"/>
      <c r="AK15" s="3"/>
      <c r="AL15" s="3"/>
      <c r="AM15" s="3"/>
      <c r="AN15" s="3"/>
      <c r="AO15" s="3"/>
      <c r="AP15" s="3"/>
      <c r="AQ15" s="3"/>
      <c r="AR15" s="3"/>
      <c r="AS15" s="3"/>
      <c r="AT15" s="3"/>
      <c r="AU15" s="3"/>
      <c r="AV15" s="3"/>
      <c r="AW15" s="3"/>
      <c r="AX15" s="3"/>
      <c r="AY15" s="3"/>
      <c r="AZ15" s="3"/>
      <c r="BA15" s="3"/>
      <c r="BB15" s="3"/>
      <c r="BC15" s="3"/>
      <c r="BD15" s="3"/>
      <c r="BE15" s="3"/>
      <c r="BF15" s="3"/>
      <c r="BG15" s="3"/>
      <c r="BH15" s="3"/>
      <c r="BI15" s="3"/>
      <c r="BJ15" s="3"/>
      <c r="BK15" s="3"/>
      <c r="BL15" s="3"/>
      <c r="BM15" s="3"/>
      <c r="BN15" s="3"/>
      <c r="BO15" s="3"/>
      <c r="BP15" s="3"/>
      <c r="BQ15" s="3"/>
      <c r="BR15" s="3"/>
      <c r="BS15" s="3"/>
      <c r="BT15" s="3"/>
      <c r="BU15" s="3"/>
      <c r="BV15" s="3"/>
      <c r="BW15" s="3"/>
      <c r="BX15" s="3"/>
      <c r="BY15" s="3"/>
      <c r="BZ15" s="3"/>
      <c r="CA15" s="3"/>
      <c r="CB15" s="3"/>
      <c r="CC15" s="3"/>
      <c r="CD15" s="3"/>
      <c r="CE15" s="3"/>
      <c r="CF15" s="3"/>
      <c r="CG15" s="3"/>
      <c r="CH15" s="3"/>
      <c r="CI15" s="3"/>
      <c r="CJ15" s="3"/>
      <c r="CK15" s="3"/>
      <c r="CL15" s="3"/>
      <c r="CM15" s="3"/>
      <c r="CN15" s="3"/>
      <c r="CO15" s="3"/>
      <c r="CP15" s="3"/>
      <c r="CQ15" s="3"/>
      <c r="CR15" s="3"/>
      <c r="CS15" s="3"/>
      <c r="CT15" s="3"/>
      <c r="CU15" s="3"/>
      <c r="CV15" s="3"/>
      <c r="CW15" s="3"/>
      <c r="CX15" s="3"/>
      <c r="CY15" s="3"/>
      <c r="CZ15" s="3"/>
      <c r="DA15" s="3"/>
      <c r="DB15" s="3"/>
      <c r="DC15" s="3"/>
      <c r="DD15" s="3"/>
      <c r="DE15" s="3"/>
      <c r="DF15" s="3"/>
      <c r="DG15" s="3"/>
      <c r="DH15" s="3"/>
      <c r="DI15" s="3"/>
      <c r="DJ15" s="3"/>
      <c r="DK15" s="3"/>
      <c r="DL15" s="3"/>
      <c r="DM15" s="3"/>
    </row>
    <row r="16" spans="1:117" s="4" customFormat="1" ht="12.75" customHeight="1" thickBot="1">
      <c r="A16" s="21"/>
      <c r="B16" s="60">
        <v>231</v>
      </c>
      <c r="C16" s="147" t="s">
        <v>470</v>
      </c>
      <c r="D16" s="49" t="s">
        <v>45</v>
      </c>
      <c r="E16" s="36">
        <v>1337</v>
      </c>
      <c r="F16" s="46"/>
      <c r="G16" s="31">
        <v>41</v>
      </c>
      <c r="H16" s="41"/>
      <c r="I16" s="23" t="s">
        <v>11</v>
      </c>
      <c r="J16" s="39">
        <v>3500000</v>
      </c>
      <c r="K16" s="211" t="s">
        <v>489</v>
      </c>
      <c r="L16" s="12"/>
      <c r="M16" s="39"/>
      <c r="N16" s="66">
        <f t="shared" si="0"/>
        <v>3500000</v>
      </c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  <c r="AB16" s="12"/>
      <c r="AC16" s="12"/>
      <c r="AD16" s="3"/>
      <c r="AE16" s="3"/>
      <c r="AF16" s="3"/>
      <c r="AG16" s="3"/>
      <c r="AH16" s="3"/>
      <c r="AI16" s="3"/>
      <c r="AJ16" s="3"/>
      <c r="AK16" s="3"/>
      <c r="AL16" s="3"/>
      <c r="AM16" s="3"/>
      <c r="AN16" s="3"/>
      <c r="AO16" s="3"/>
      <c r="AP16" s="3"/>
      <c r="AQ16" s="3"/>
      <c r="AR16" s="3"/>
      <c r="AS16" s="3"/>
      <c r="AT16" s="3"/>
      <c r="AU16" s="3"/>
      <c r="AV16" s="3"/>
      <c r="AW16" s="3"/>
      <c r="AX16" s="3"/>
      <c r="AY16" s="3"/>
      <c r="AZ16" s="3"/>
      <c r="BA16" s="3"/>
      <c r="BB16" s="3"/>
      <c r="BC16" s="3"/>
      <c r="BD16" s="3"/>
      <c r="BE16" s="3"/>
      <c r="BF16" s="3"/>
      <c r="BG16" s="3"/>
      <c r="BH16" s="3"/>
      <c r="BI16" s="3"/>
      <c r="BJ16" s="3"/>
      <c r="BK16" s="3"/>
      <c r="BL16" s="3"/>
      <c r="BM16" s="3"/>
      <c r="BN16" s="3"/>
      <c r="BO16" s="3"/>
      <c r="BP16" s="3"/>
      <c r="BQ16" s="3"/>
      <c r="BR16" s="3"/>
      <c r="BS16" s="3"/>
      <c r="BT16" s="3"/>
      <c r="BU16" s="3"/>
      <c r="BV16" s="3"/>
      <c r="BW16" s="3"/>
      <c r="BX16" s="3"/>
      <c r="BY16" s="3"/>
      <c r="BZ16" s="3"/>
      <c r="CA16" s="3"/>
      <c r="CB16" s="3"/>
      <c r="CC16" s="3"/>
      <c r="CD16" s="3"/>
      <c r="CE16" s="3"/>
      <c r="CF16" s="3"/>
      <c r="CG16" s="3"/>
      <c r="CH16" s="3"/>
      <c r="CI16" s="3"/>
      <c r="CJ16" s="3"/>
      <c r="CK16" s="3"/>
      <c r="CL16" s="3"/>
      <c r="CM16" s="3"/>
      <c r="CN16" s="3"/>
      <c r="CO16" s="3"/>
      <c r="CP16" s="3"/>
      <c r="CQ16" s="3"/>
      <c r="CR16" s="3"/>
      <c r="CS16" s="3"/>
      <c r="CT16" s="3"/>
      <c r="CU16" s="3"/>
      <c r="CV16" s="3"/>
      <c r="CW16" s="3"/>
      <c r="CX16" s="3"/>
      <c r="CY16" s="3"/>
      <c r="CZ16" s="3"/>
      <c r="DA16" s="3"/>
      <c r="DB16" s="3"/>
      <c r="DC16" s="3"/>
      <c r="DD16" s="3"/>
      <c r="DE16" s="3"/>
      <c r="DF16" s="3"/>
      <c r="DG16" s="3"/>
      <c r="DH16" s="3"/>
      <c r="DI16" s="3"/>
      <c r="DJ16" s="3"/>
      <c r="DK16" s="3"/>
      <c r="DL16" s="3"/>
      <c r="DM16" s="3"/>
    </row>
    <row r="17" spans="1:117" s="4" customFormat="1" ht="12.75" customHeight="1" thickBot="1">
      <c r="A17" s="21"/>
      <c r="B17" s="60">
        <v>231</v>
      </c>
      <c r="C17" s="147" t="s">
        <v>470</v>
      </c>
      <c r="D17" s="49" t="s">
        <v>45</v>
      </c>
      <c r="E17" s="36">
        <v>1341</v>
      </c>
      <c r="F17" s="46"/>
      <c r="G17" s="31">
        <v>41</v>
      </c>
      <c r="H17" s="41"/>
      <c r="I17" s="23" t="s">
        <v>12</v>
      </c>
      <c r="J17" s="39">
        <v>230000</v>
      </c>
      <c r="K17" s="211"/>
      <c r="L17" s="12"/>
      <c r="M17" s="39"/>
      <c r="N17" s="66">
        <f t="shared" si="0"/>
        <v>230000</v>
      </c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  <c r="AB17" s="12"/>
      <c r="AC17" s="12"/>
      <c r="AD17" s="3"/>
      <c r="AE17" s="3"/>
      <c r="AF17" s="3"/>
      <c r="AG17" s="3"/>
      <c r="AH17" s="3"/>
      <c r="AI17" s="3"/>
      <c r="AJ17" s="3"/>
      <c r="AK17" s="3"/>
      <c r="AL17" s="3"/>
      <c r="AM17" s="3"/>
      <c r="AN17" s="3"/>
      <c r="AO17" s="3"/>
      <c r="AP17" s="3"/>
      <c r="AQ17" s="3"/>
      <c r="AR17" s="3"/>
      <c r="AS17" s="3"/>
      <c r="AT17" s="3"/>
      <c r="AU17" s="3"/>
      <c r="AV17" s="3"/>
      <c r="AW17" s="3"/>
      <c r="AX17" s="3"/>
      <c r="AY17" s="3"/>
      <c r="AZ17" s="3"/>
      <c r="BA17" s="3"/>
      <c r="BB17" s="3"/>
      <c r="BC17" s="3"/>
      <c r="BD17" s="3"/>
      <c r="BE17" s="3"/>
      <c r="BF17" s="3"/>
      <c r="BG17" s="3"/>
      <c r="BH17" s="3"/>
      <c r="BI17" s="3"/>
      <c r="BJ17" s="3"/>
      <c r="BK17" s="3"/>
      <c r="BL17" s="3"/>
      <c r="BM17" s="3"/>
      <c r="BN17" s="3"/>
      <c r="BO17" s="3"/>
      <c r="BP17" s="3"/>
      <c r="BQ17" s="3"/>
      <c r="BR17" s="3"/>
      <c r="BS17" s="3"/>
      <c r="BT17" s="3"/>
      <c r="BU17" s="3"/>
      <c r="BV17" s="3"/>
      <c r="BW17" s="3"/>
      <c r="BX17" s="3"/>
      <c r="BY17" s="3"/>
      <c r="BZ17" s="3"/>
      <c r="CA17" s="3"/>
      <c r="CB17" s="3"/>
      <c r="CC17" s="3"/>
      <c r="CD17" s="3"/>
      <c r="CE17" s="3"/>
      <c r="CF17" s="3"/>
      <c r="CG17" s="3"/>
      <c r="CH17" s="3"/>
      <c r="CI17" s="3"/>
      <c r="CJ17" s="3"/>
      <c r="CK17" s="3"/>
      <c r="CL17" s="3"/>
      <c r="CM17" s="3"/>
      <c r="CN17" s="3"/>
      <c r="CO17" s="3"/>
      <c r="CP17" s="3"/>
      <c r="CQ17" s="3"/>
      <c r="CR17" s="3"/>
      <c r="CS17" s="3"/>
      <c r="CT17" s="3"/>
      <c r="CU17" s="3"/>
      <c r="CV17" s="3"/>
      <c r="CW17" s="3"/>
      <c r="CX17" s="3"/>
      <c r="CY17" s="3"/>
      <c r="CZ17" s="3"/>
      <c r="DA17" s="3"/>
      <c r="DB17" s="3"/>
      <c r="DC17" s="3"/>
      <c r="DD17" s="3"/>
      <c r="DE17" s="3"/>
      <c r="DF17" s="3"/>
      <c r="DG17" s="3"/>
      <c r="DH17" s="3"/>
      <c r="DI17" s="3"/>
      <c r="DJ17" s="3"/>
      <c r="DK17" s="3"/>
      <c r="DL17" s="3"/>
      <c r="DM17" s="3"/>
    </row>
    <row r="18" spans="1:117" s="4" customFormat="1" ht="12.75" customHeight="1" thickBot="1">
      <c r="A18" s="21"/>
      <c r="B18" s="60">
        <v>231</v>
      </c>
      <c r="C18" s="147" t="s">
        <v>470</v>
      </c>
      <c r="D18" s="49" t="s">
        <v>45</v>
      </c>
      <c r="E18" s="36">
        <v>1342</v>
      </c>
      <c r="F18" s="46"/>
      <c r="G18" s="31">
        <v>41</v>
      </c>
      <c r="H18" s="41"/>
      <c r="I18" s="23" t="s">
        <v>13</v>
      </c>
      <c r="J18" s="39">
        <v>165000</v>
      </c>
      <c r="K18" s="211"/>
      <c r="L18" s="12"/>
      <c r="M18" s="39"/>
      <c r="N18" s="66">
        <f t="shared" si="0"/>
        <v>165000</v>
      </c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  <c r="AB18" s="12"/>
      <c r="AC18" s="12"/>
      <c r="AD18" s="3"/>
      <c r="AE18" s="3"/>
      <c r="AF18" s="3"/>
      <c r="AG18" s="3"/>
      <c r="AH18" s="3"/>
      <c r="AI18" s="3"/>
      <c r="AJ18" s="3"/>
      <c r="AK18" s="3"/>
      <c r="AL18" s="3"/>
      <c r="AM18" s="3"/>
      <c r="AN18" s="3"/>
      <c r="AO18" s="3"/>
      <c r="AP18" s="3"/>
      <c r="AQ18" s="3"/>
      <c r="AR18" s="3"/>
      <c r="AS18" s="3"/>
      <c r="AT18" s="3"/>
      <c r="AU18" s="3"/>
      <c r="AV18" s="3"/>
      <c r="AW18" s="3"/>
      <c r="AX18" s="3"/>
      <c r="AY18" s="3"/>
      <c r="AZ18" s="3"/>
      <c r="BA18" s="3"/>
      <c r="BB18" s="3"/>
      <c r="BC18" s="3"/>
      <c r="BD18" s="3"/>
      <c r="BE18" s="3"/>
      <c r="BF18" s="3"/>
      <c r="BG18" s="3"/>
      <c r="BH18" s="3"/>
      <c r="BI18" s="3"/>
      <c r="BJ18" s="3"/>
      <c r="BK18" s="3"/>
      <c r="BL18" s="3"/>
      <c r="BM18" s="3"/>
      <c r="BN18" s="3"/>
      <c r="BO18" s="3"/>
      <c r="BP18" s="3"/>
      <c r="BQ18" s="3"/>
      <c r="BR18" s="3"/>
      <c r="BS18" s="3"/>
      <c r="BT18" s="3"/>
      <c r="BU18" s="3"/>
      <c r="BV18" s="3"/>
      <c r="BW18" s="3"/>
      <c r="BX18" s="3"/>
      <c r="BY18" s="3"/>
      <c r="BZ18" s="3"/>
      <c r="CA18" s="3"/>
      <c r="CB18" s="3"/>
      <c r="CC18" s="3"/>
      <c r="CD18" s="3"/>
      <c r="CE18" s="3"/>
      <c r="CF18" s="3"/>
      <c r="CG18" s="3"/>
      <c r="CH18" s="3"/>
      <c r="CI18" s="3"/>
      <c r="CJ18" s="3"/>
      <c r="CK18" s="3"/>
      <c r="CL18" s="3"/>
      <c r="CM18" s="3"/>
      <c r="CN18" s="3"/>
      <c r="CO18" s="3"/>
      <c r="CP18" s="3"/>
      <c r="CQ18" s="3"/>
      <c r="CR18" s="3"/>
      <c r="CS18" s="3"/>
      <c r="CT18" s="3"/>
      <c r="CU18" s="3"/>
      <c r="CV18" s="3"/>
      <c r="CW18" s="3"/>
      <c r="CX18" s="3"/>
      <c r="CY18" s="3"/>
      <c r="CZ18" s="3"/>
      <c r="DA18" s="3"/>
      <c r="DB18" s="3"/>
      <c r="DC18" s="3"/>
      <c r="DD18" s="3"/>
      <c r="DE18" s="3"/>
      <c r="DF18" s="3"/>
      <c r="DG18" s="3"/>
      <c r="DH18" s="3"/>
      <c r="DI18" s="3"/>
      <c r="DJ18" s="3"/>
      <c r="DK18" s="3"/>
      <c r="DL18" s="3"/>
      <c r="DM18" s="3"/>
    </row>
    <row r="19" spans="1:117" s="4" customFormat="1" ht="12.75" customHeight="1" thickBot="1">
      <c r="A19" s="21"/>
      <c r="B19" s="60">
        <v>231</v>
      </c>
      <c r="C19" s="147" t="s">
        <v>470</v>
      </c>
      <c r="D19" s="49" t="s">
        <v>45</v>
      </c>
      <c r="E19" s="36">
        <v>1343</v>
      </c>
      <c r="F19" s="46"/>
      <c r="G19" s="31">
        <v>41</v>
      </c>
      <c r="H19" s="41"/>
      <c r="I19" s="23" t="s">
        <v>14</v>
      </c>
      <c r="J19" s="39">
        <v>140000</v>
      </c>
      <c r="K19" s="211"/>
      <c r="L19" s="12"/>
      <c r="M19" s="39"/>
      <c r="N19" s="66">
        <f t="shared" si="0"/>
        <v>140000</v>
      </c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  <c r="AB19" s="12"/>
      <c r="AC19" s="12"/>
      <c r="AD19" s="3"/>
      <c r="AE19" s="3"/>
      <c r="AF19" s="3"/>
      <c r="AG19" s="3"/>
      <c r="AH19" s="3"/>
      <c r="AI19" s="3"/>
      <c r="AJ19" s="3"/>
      <c r="AK19" s="3"/>
      <c r="AL19" s="3"/>
      <c r="AM19" s="3"/>
      <c r="AN19" s="3"/>
      <c r="AO19" s="3"/>
      <c r="AP19" s="3"/>
      <c r="AQ19" s="3"/>
      <c r="AR19" s="3"/>
      <c r="AS19" s="3"/>
      <c r="AT19" s="3"/>
      <c r="AU19" s="3"/>
      <c r="AV19" s="3"/>
      <c r="AW19" s="3"/>
      <c r="AX19" s="3"/>
      <c r="AY19" s="3"/>
      <c r="AZ19" s="3"/>
      <c r="BA19" s="3"/>
      <c r="BB19" s="3"/>
      <c r="BC19" s="3"/>
      <c r="BD19" s="3"/>
      <c r="BE19" s="3"/>
      <c r="BF19" s="3"/>
      <c r="BG19" s="3"/>
      <c r="BH19" s="3"/>
      <c r="BI19" s="3"/>
      <c r="BJ19" s="3"/>
      <c r="BK19" s="3"/>
      <c r="BL19" s="3"/>
      <c r="BM19" s="3"/>
      <c r="BN19" s="3"/>
      <c r="BO19" s="3"/>
      <c r="BP19" s="3"/>
      <c r="BQ19" s="3"/>
      <c r="BR19" s="3"/>
      <c r="BS19" s="3"/>
      <c r="BT19" s="3"/>
      <c r="BU19" s="3"/>
      <c r="BV19" s="3"/>
      <c r="BW19" s="3"/>
      <c r="BX19" s="3"/>
      <c r="BY19" s="3"/>
      <c r="BZ19" s="3"/>
      <c r="CA19" s="3"/>
      <c r="CB19" s="3"/>
      <c r="CC19" s="3"/>
      <c r="CD19" s="3"/>
      <c r="CE19" s="3"/>
      <c r="CF19" s="3"/>
      <c r="CG19" s="3"/>
      <c r="CH19" s="3"/>
      <c r="CI19" s="3"/>
      <c r="CJ19" s="3"/>
      <c r="CK19" s="3"/>
      <c r="CL19" s="3"/>
      <c r="CM19" s="3"/>
      <c r="CN19" s="3"/>
      <c r="CO19" s="3"/>
      <c r="CP19" s="3"/>
      <c r="CQ19" s="3"/>
      <c r="CR19" s="3"/>
      <c r="CS19" s="3"/>
      <c r="CT19" s="3"/>
      <c r="CU19" s="3"/>
      <c r="CV19" s="3"/>
      <c r="CW19" s="3"/>
      <c r="CX19" s="3"/>
      <c r="CY19" s="3"/>
      <c r="CZ19" s="3"/>
      <c r="DA19" s="3"/>
      <c r="DB19" s="3"/>
      <c r="DC19" s="3"/>
      <c r="DD19" s="3"/>
      <c r="DE19" s="3"/>
      <c r="DF19" s="3"/>
      <c r="DG19" s="3"/>
      <c r="DH19" s="3"/>
      <c r="DI19" s="3"/>
      <c r="DJ19" s="3"/>
      <c r="DK19" s="3"/>
      <c r="DL19" s="3"/>
      <c r="DM19" s="3"/>
    </row>
    <row r="20" spans="1:117" s="4" customFormat="1" ht="12.75" customHeight="1" thickBot="1">
      <c r="A20" s="21"/>
      <c r="B20" s="60">
        <v>231</v>
      </c>
      <c r="C20" s="147" t="s">
        <v>470</v>
      </c>
      <c r="D20" s="49" t="s">
        <v>45</v>
      </c>
      <c r="E20" s="36">
        <v>1345</v>
      </c>
      <c r="F20" s="46"/>
      <c r="G20" s="31">
        <v>41</v>
      </c>
      <c r="H20" s="41"/>
      <c r="I20" s="23" t="s">
        <v>15</v>
      </c>
      <c r="J20" s="39">
        <v>7000</v>
      </c>
      <c r="K20" s="211"/>
      <c r="L20" s="12"/>
      <c r="M20" s="39"/>
      <c r="N20" s="66">
        <f t="shared" si="0"/>
        <v>7000</v>
      </c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  <c r="AB20" s="12"/>
      <c r="AC20" s="12"/>
      <c r="AD20" s="3"/>
      <c r="AE20" s="3"/>
      <c r="AF20" s="3"/>
      <c r="AG20" s="3"/>
      <c r="AH20" s="3"/>
      <c r="AI20" s="3"/>
      <c r="AJ20" s="3"/>
      <c r="AK20" s="3"/>
      <c r="AL20" s="3"/>
      <c r="AM20" s="3"/>
      <c r="AN20" s="3"/>
      <c r="AO20" s="3"/>
      <c r="AP20" s="3"/>
      <c r="AQ20" s="3"/>
      <c r="AR20" s="3"/>
      <c r="AS20" s="3"/>
      <c r="AT20" s="3"/>
      <c r="AU20" s="3"/>
      <c r="AV20" s="3"/>
      <c r="AW20" s="3"/>
      <c r="AX20" s="3"/>
      <c r="AY20" s="3"/>
      <c r="AZ20" s="3"/>
      <c r="BA20" s="3"/>
      <c r="BB20" s="3"/>
      <c r="BC20" s="3"/>
      <c r="BD20" s="3"/>
      <c r="BE20" s="3"/>
      <c r="BF20" s="3"/>
      <c r="BG20" s="3"/>
      <c r="BH20" s="3"/>
      <c r="BI20" s="3"/>
      <c r="BJ20" s="3"/>
      <c r="BK20" s="3"/>
      <c r="BL20" s="3"/>
      <c r="BM20" s="3"/>
      <c r="BN20" s="3"/>
      <c r="BO20" s="3"/>
      <c r="BP20" s="3"/>
      <c r="BQ20" s="3"/>
      <c r="BR20" s="3"/>
      <c r="BS20" s="3"/>
      <c r="BT20" s="3"/>
      <c r="BU20" s="3"/>
      <c r="BV20" s="3"/>
      <c r="BW20" s="3"/>
      <c r="BX20" s="3"/>
      <c r="BY20" s="3"/>
      <c r="BZ20" s="3"/>
      <c r="CA20" s="3"/>
      <c r="CB20" s="3"/>
      <c r="CC20" s="3"/>
      <c r="CD20" s="3"/>
      <c r="CE20" s="3"/>
      <c r="CF20" s="3"/>
      <c r="CG20" s="3"/>
      <c r="CH20" s="3"/>
      <c r="CI20" s="3"/>
      <c r="CJ20" s="3"/>
      <c r="CK20" s="3"/>
      <c r="CL20" s="3"/>
      <c r="CM20" s="3"/>
      <c r="CN20" s="3"/>
      <c r="CO20" s="3"/>
      <c r="CP20" s="3"/>
      <c r="CQ20" s="3"/>
      <c r="CR20" s="3"/>
      <c r="CS20" s="3"/>
      <c r="CT20" s="3"/>
      <c r="CU20" s="3"/>
      <c r="CV20" s="3"/>
      <c r="CW20" s="3"/>
      <c r="CX20" s="3"/>
      <c r="CY20" s="3"/>
      <c r="CZ20" s="3"/>
      <c r="DA20" s="3"/>
      <c r="DB20" s="3"/>
      <c r="DC20" s="3"/>
      <c r="DD20" s="3"/>
      <c r="DE20" s="3"/>
      <c r="DF20" s="3"/>
      <c r="DG20" s="3"/>
      <c r="DH20" s="3"/>
      <c r="DI20" s="3"/>
      <c r="DJ20" s="3"/>
      <c r="DK20" s="3"/>
      <c r="DL20" s="3"/>
      <c r="DM20" s="3"/>
    </row>
    <row r="21" spans="1:117" s="4" customFormat="1" ht="12.75" customHeight="1" thickBot="1">
      <c r="A21" s="21"/>
      <c r="B21" s="60">
        <v>231</v>
      </c>
      <c r="C21" s="147" t="s">
        <v>470</v>
      </c>
      <c r="D21" s="49" t="s">
        <v>45</v>
      </c>
      <c r="E21" s="36">
        <v>1347</v>
      </c>
      <c r="F21" s="46"/>
      <c r="G21" s="31">
        <v>41</v>
      </c>
      <c r="H21" s="41">
        <v>430</v>
      </c>
      <c r="I21" s="23" t="s">
        <v>16</v>
      </c>
      <c r="J21" s="39">
        <v>880000</v>
      </c>
      <c r="K21" s="211"/>
      <c r="L21" s="12"/>
      <c r="M21" s="39"/>
      <c r="N21" s="66">
        <f t="shared" si="0"/>
        <v>880000</v>
      </c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  <c r="AB21" s="12"/>
      <c r="AC21" s="12"/>
      <c r="AD21" s="3"/>
      <c r="AE21" s="3"/>
      <c r="AF21" s="3"/>
      <c r="AG21" s="3"/>
      <c r="AH21" s="3"/>
      <c r="AI21" s="3"/>
      <c r="AJ21" s="3"/>
      <c r="AK21" s="3"/>
      <c r="AL21" s="3"/>
      <c r="AM21" s="3"/>
      <c r="AN21" s="3"/>
      <c r="AO21" s="3"/>
      <c r="AP21" s="3"/>
      <c r="AQ21" s="3"/>
      <c r="AR21" s="3"/>
      <c r="AS21" s="3"/>
      <c r="AT21" s="3"/>
      <c r="AU21" s="3"/>
      <c r="AV21" s="3"/>
      <c r="AW21" s="3"/>
      <c r="AX21" s="3"/>
      <c r="AY21" s="3"/>
      <c r="AZ21" s="3"/>
      <c r="BA21" s="3"/>
      <c r="BB21" s="3"/>
      <c r="BC21" s="3"/>
      <c r="BD21" s="3"/>
      <c r="BE21" s="3"/>
      <c r="BF21" s="3"/>
      <c r="BG21" s="3"/>
      <c r="BH21" s="3"/>
      <c r="BI21" s="3"/>
      <c r="BJ21" s="3"/>
      <c r="BK21" s="3"/>
      <c r="BL21" s="3"/>
      <c r="BM21" s="3"/>
      <c r="BN21" s="3"/>
      <c r="BO21" s="3"/>
      <c r="BP21" s="3"/>
      <c r="BQ21" s="3"/>
      <c r="BR21" s="3"/>
      <c r="BS21" s="3"/>
      <c r="BT21" s="3"/>
      <c r="BU21" s="3"/>
      <c r="BV21" s="3"/>
      <c r="BW21" s="3"/>
      <c r="BX21" s="3"/>
      <c r="BY21" s="3"/>
      <c r="BZ21" s="3"/>
      <c r="CA21" s="3"/>
      <c r="CB21" s="3"/>
      <c r="CC21" s="3"/>
      <c r="CD21" s="3"/>
      <c r="CE21" s="3"/>
      <c r="CF21" s="3"/>
      <c r="CG21" s="3"/>
      <c r="CH21" s="3"/>
      <c r="CI21" s="3"/>
      <c r="CJ21" s="3"/>
      <c r="CK21" s="3"/>
      <c r="CL21" s="3"/>
      <c r="CM21" s="3"/>
      <c r="CN21" s="3"/>
      <c r="CO21" s="3"/>
      <c r="CP21" s="3"/>
      <c r="CQ21" s="3"/>
      <c r="CR21" s="3"/>
      <c r="CS21" s="3"/>
      <c r="CT21" s="3"/>
      <c r="CU21" s="3"/>
      <c r="CV21" s="3"/>
      <c r="CW21" s="3"/>
      <c r="CX21" s="3"/>
      <c r="CY21" s="3"/>
      <c r="CZ21" s="3"/>
      <c r="DA21" s="3"/>
      <c r="DB21" s="3"/>
      <c r="DC21" s="3"/>
      <c r="DD21" s="3"/>
      <c r="DE21" s="3"/>
      <c r="DF21" s="3"/>
      <c r="DG21" s="3"/>
      <c r="DH21" s="3"/>
      <c r="DI21" s="3"/>
      <c r="DJ21" s="3"/>
      <c r="DK21" s="3"/>
      <c r="DL21" s="3"/>
      <c r="DM21" s="3"/>
    </row>
    <row r="22" spans="1:117" s="4" customFormat="1" ht="12.75" customHeight="1" thickBot="1">
      <c r="A22" s="21"/>
      <c r="B22" s="60">
        <v>231</v>
      </c>
      <c r="C22" s="147" t="s">
        <v>470</v>
      </c>
      <c r="D22" s="49" t="s">
        <v>45</v>
      </c>
      <c r="E22" s="36">
        <v>1351</v>
      </c>
      <c r="F22" s="46"/>
      <c r="G22" s="31">
        <v>41</v>
      </c>
      <c r="H22" s="41">
        <v>430</v>
      </c>
      <c r="I22" s="23" t="s">
        <v>17</v>
      </c>
      <c r="J22" s="39">
        <v>727000</v>
      </c>
      <c r="K22" s="211"/>
      <c r="L22" s="12"/>
      <c r="M22" s="39"/>
      <c r="N22" s="66">
        <f t="shared" si="0"/>
        <v>727000</v>
      </c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  <c r="AB22" s="12"/>
      <c r="AC22" s="12"/>
      <c r="AD22" s="3"/>
      <c r="AE22" s="3"/>
      <c r="AF22" s="3"/>
      <c r="AG22" s="3"/>
      <c r="AH22" s="3"/>
      <c r="AI22" s="3"/>
      <c r="AJ22" s="3"/>
      <c r="AK22" s="3"/>
      <c r="AL22" s="3"/>
      <c r="AM22" s="3"/>
      <c r="AN22" s="3"/>
      <c r="AO22" s="3"/>
      <c r="AP22" s="3"/>
      <c r="AQ22" s="3"/>
      <c r="AR22" s="3"/>
      <c r="AS22" s="3"/>
      <c r="AT22" s="3"/>
      <c r="AU22" s="3"/>
      <c r="AV22" s="3"/>
      <c r="AW22" s="3"/>
      <c r="AX22" s="3"/>
      <c r="AY22" s="3"/>
      <c r="AZ22" s="3"/>
      <c r="BA22" s="3"/>
      <c r="BB22" s="3"/>
      <c r="BC22" s="3"/>
      <c r="BD22" s="3"/>
      <c r="BE22" s="3"/>
      <c r="BF22" s="3"/>
      <c r="BG22" s="3"/>
      <c r="BH22" s="3"/>
      <c r="BI22" s="3"/>
      <c r="BJ22" s="3"/>
      <c r="BK22" s="3"/>
      <c r="BL22" s="3"/>
      <c r="BM22" s="3"/>
      <c r="BN22" s="3"/>
      <c r="BO22" s="3"/>
      <c r="BP22" s="3"/>
      <c r="BQ22" s="3"/>
      <c r="BR22" s="3"/>
      <c r="BS22" s="3"/>
      <c r="BT22" s="3"/>
      <c r="BU22" s="3"/>
      <c r="BV22" s="3"/>
      <c r="BW22" s="3"/>
      <c r="BX22" s="3"/>
      <c r="BY22" s="3"/>
      <c r="BZ22" s="3"/>
      <c r="CA22" s="3"/>
      <c r="CB22" s="3"/>
      <c r="CC22" s="3"/>
      <c r="CD22" s="3"/>
      <c r="CE22" s="3"/>
      <c r="CF22" s="3"/>
      <c r="CG22" s="3"/>
      <c r="CH22" s="3"/>
      <c r="CI22" s="3"/>
      <c r="CJ22" s="3"/>
      <c r="CK22" s="3"/>
      <c r="CL22" s="3"/>
      <c r="CM22" s="3"/>
      <c r="CN22" s="3"/>
      <c r="CO22" s="3"/>
      <c r="CP22" s="3"/>
      <c r="CQ22" s="3"/>
      <c r="CR22" s="3"/>
      <c r="CS22" s="3"/>
      <c r="CT22" s="3"/>
      <c r="CU22" s="3"/>
      <c r="CV22" s="3"/>
      <c r="CW22" s="3"/>
      <c r="CX22" s="3"/>
      <c r="CY22" s="3"/>
      <c r="CZ22" s="3"/>
      <c r="DA22" s="3"/>
      <c r="DB22" s="3"/>
      <c r="DC22" s="3"/>
      <c r="DD22" s="3"/>
      <c r="DE22" s="3"/>
      <c r="DF22" s="3"/>
      <c r="DG22" s="3"/>
      <c r="DH22" s="3"/>
      <c r="DI22" s="3"/>
      <c r="DJ22" s="3"/>
      <c r="DK22" s="3"/>
      <c r="DL22" s="3"/>
      <c r="DM22" s="3"/>
    </row>
    <row r="23" spans="1:117" s="4" customFormat="1" ht="12.75" customHeight="1" thickBot="1">
      <c r="A23" s="21"/>
      <c r="B23" s="60">
        <v>231</v>
      </c>
      <c r="C23" s="147" t="s">
        <v>470</v>
      </c>
      <c r="D23" s="49" t="s">
        <v>45</v>
      </c>
      <c r="E23" s="36">
        <v>1361</v>
      </c>
      <c r="F23" s="46"/>
      <c r="G23" s="31">
        <v>41</v>
      </c>
      <c r="H23" s="41">
        <v>219</v>
      </c>
      <c r="I23" s="23" t="s">
        <v>18</v>
      </c>
      <c r="J23" s="39">
        <v>5000</v>
      </c>
      <c r="K23" s="177" t="s">
        <v>488</v>
      </c>
      <c r="L23" s="12"/>
      <c r="M23" s="39"/>
      <c r="N23" s="66">
        <f t="shared" si="0"/>
        <v>5000</v>
      </c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  <c r="AB23" s="12"/>
      <c r="AC23" s="12"/>
      <c r="AD23" s="3"/>
      <c r="AE23" s="3"/>
      <c r="AF23" s="3"/>
      <c r="AG23" s="3"/>
      <c r="AH23" s="3"/>
      <c r="AI23" s="3"/>
      <c r="AJ23" s="3"/>
      <c r="AK23" s="3"/>
      <c r="AL23" s="3"/>
      <c r="AM23" s="3"/>
      <c r="AN23" s="3"/>
      <c r="AO23" s="3"/>
      <c r="AP23" s="3"/>
      <c r="AQ23" s="3"/>
      <c r="AR23" s="3"/>
      <c r="AS23" s="3"/>
      <c r="AT23" s="3"/>
      <c r="AU23" s="3"/>
      <c r="AV23" s="3"/>
      <c r="AW23" s="3"/>
      <c r="AX23" s="3"/>
      <c r="AY23" s="3"/>
      <c r="AZ23" s="3"/>
      <c r="BA23" s="3"/>
      <c r="BB23" s="3"/>
      <c r="BC23" s="3"/>
      <c r="BD23" s="3"/>
      <c r="BE23" s="3"/>
      <c r="BF23" s="3"/>
      <c r="BG23" s="3"/>
      <c r="BH23" s="3"/>
      <c r="BI23" s="3"/>
      <c r="BJ23" s="3"/>
      <c r="BK23" s="3"/>
      <c r="BL23" s="3"/>
      <c r="BM23" s="3"/>
      <c r="BN23" s="3"/>
      <c r="BO23" s="3"/>
      <c r="BP23" s="3"/>
      <c r="BQ23" s="3"/>
      <c r="BR23" s="3"/>
      <c r="BS23" s="3"/>
      <c r="BT23" s="3"/>
      <c r="BU23" s="3"/>
      <c r="BV23" s="3"/>
      <c r="BW23" s="3"/>
      <c r="BX23" s="3"/>
      <c r="BY23" s="3"/>
      <c r="BZ23" s="3"/>
      <c r="CA23" s="3"/>
      <c r="CB23" s="3"/>
      <c r="CC23" s="3"/>
      <c r="CD23" s="3"/>
      <c r="CE23" s="3"/>
      <c r="CF23" s="3"/>
      <c r="CG23" s="3"/>
      <c r="CH23" s="3"/>
      <c r="CI23" s="3"/>
      <c r="CJ23" s="3"/>
      <c r="CK23" s="3"/>
      <c r="CL23" s="3"/>
      <c r="CM23" s="3"/>
      <c r="CN23" s="3"/>
      <c r="CO23" s="3"/>
      <c r="CP23" s="3"/>
      <c r="CQ23" s="3"/>
      <c r="CR23" s="3"/>
      <c r="CS23" s="3"/>
      <c r="CT23" s="3"/>
      <c r="CU23" s="3"/>
      <c r="CV23" s="3"/>
      <c r="CW23" s="3"/>
      <c r="CX23" s="3"/>
      <c r="CY23" s="3"/>
      <c r="CZ23" s="3"/>
      <c r="DA23" s="3"/>
      <c r="DB23" s="3"/>
      <c r="DC23" s="3"/>
      <c r="DD23" s="3"/>
      <c r="DE23" s="3"/>
      <c r="DF23" s="3"/>
      <c r="DG23" s="3"/>
      <c r="DH23" s="3"/>
      <c r="DI23" s="3"/>
      <c r="DJ23" s="3"/>
      <c r="DK23" s="3"/>
      <c r="DL23" s="3"/>
      <c r="DM23" s="3"/>
    </row>
    <row r="24" spans="1:117" s="4" customFormat="1" ht="12.75" customHeight="1" thickBot="1">
      <c r="A24" s="21"/>
      <c r="B24" s="60">
        <v>231</v>
      </c>
      <c r="C24" s="147" t="s">
        <v>470</v>
      </c>
      <c r="D24" s="49" t="s">
        <v>45</v>
      </c>
      <c r="E24" s="36">
        <v>1361</v>
      </c>
      <c r="F24" s="46"/>
      <c r="G24" s="31">
        <v>41</v>
      </c>
      <c r="H24" s="41">
        <v>427</v>
      </c>
      <c r="I24" s="23" t="s">
        <v>19</v>
      </c>
      <c r="J24" s="39">
        <v>2000</v>
      </c>
      <c r="K24" s="211" t="s">
        <v>489</v>
      </c>
      <c r="L24" s="12"/>
      <c r="M24" s="39"/>
      <c r="N24" s="66">
        <f t="shared" si="0"/>
        <v>2000</v>
      </c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  <c r="AB24" s="12"/>
      <c r="AC24" s="12"/>
      <c r="AD24" s="3"/>
      <c r="AE24" s="3"/>
      <c r="AF24" s="3"/>
      <c r="AG24" s="3"/>
      <c r="AH24" s="3"/>
      <c r="AI24" s="3"/>
      <c r="AJ24" s="3"/>
      <c r="AK24" s="3"/>
      <c r="AL24" s="3"/>
      <c r="AM24" s="3"/>
      <c r="AN24" s="3"/>
      <c r="AO24" s="3"/>
      <c r="AP24" s="3"/>
      <c r="AQ24" s="3"/>
      <c r="AR24" s="3"/>
      <c r="AS24" s="3"/>
      <c r="AT24" s="3"/>
      <c r="AU24" s="3"/>
      <c r="AV24" s="3"/>
      <c r="AW24" s="3"/>
      <c r="AX24" s="3"/>
      <c r="AY24" s="3"/>
      <c r="AZ24" s="3"/>
      <c r="BA24" s="3"/>
      <c r="BB24" s="3"/>
      <c r="BC24" s="3"/>
      <c r="BD24" s="3"/>
      <c r="BE24" s="3"/>
      <c r="BF24" s="3"/>
      <c r="BG24" s="3"/>
      <c r="BH24" s="3"/>
      <c r="BI24" s="3"/>
      <c r="BJ24" s="3"/>
      <c r="BK24" s="3"/>
      <c r="BL24" s="3"/>
      <c r="BM24" s="3"/>
      <c r="BN24" s="3"/>
      <c r="BO24" s="3"/>
      <c r="BP24" s="3"/>
      <c r="BQ24" s="3"/>
      <c r="BR24" s="3"/>
      <c r="BS24" s="3"/>
      <c r="BT24" s="3"/>
      <c r="BU24" s="3"/>
      <c r="BV24" s="3"/>
      <c r="BW24" s="3"/>
      <c r="BX24" s="3"/>
      <c r="BY24" s="3"/>
      <c r="BZ24" s="3"/>
      <c r="CA24" s="3"/>
      <c r="CB24" s="3"/>
      <c r="CC24" s="3"/>
      <c r="CD24" s="3"/>
      <c r="CE24" s="3"/>
      <c r="CF24" s="3"/>
      <c r="CG24" s="3"/>
      <c r="CH24" s="3"/>
      <c r="CI24" s="3"/>
      <c r="CJ24" s="3"/>
      <c r="CK24" s="3"/>
      <c r="CL24" s="3"/>
      <c r="CM24" s="3"/>
      <c r="CN24" s="3"/>
      <c r="CO24" s="3"/>
      <c r="CP24" s="3"/>
      <c r="CQ24" s="3"/>
      <c r="CR24" s="3"/>
      <c r="CS24" s="3"/>
      <c r="CT24" s="3"/>
      <c r="CU24" s="3"/>
      <c r="CV24" s="3"/>
      <c r="CW24" s="3"/>
      <c r="CX24" s="3"/>
      <c r="CY24" s="3"/>
      <c r="CZ24" s="3"/>
      <c r="DA24" s="3"/>
      <c r="DB24" s="3"/>
      <c r="DC24" s="3"/>
      <c r="DD24" s="3"/>
      <c r="DE24" s="3"/>
      <c r="DF24" s="3"/>
      <c r="DG24" s="3"/>
      <c r="DH24" s="3"/>
      <c r="DI24" s="3"/>
      <c r="DJ24" s="3"/>
      <c r="DK24" s="3"/>
      <c r="DL24" s="3"/>
      <c r="DM24" s="3"/>
    </row>
    <row r="25" spans="1:117" s="4" customFormat="1" ht="12.75" customHeight="1" thickBot="1">
      <c r="A25" s="21"/>
      <c r="B25" s="60">
        <v>231</v>
      </c>
      <c r="C25" s="147" t="s">
        <v>470</v>
      </c>
      <c r="D25" s="49" t="s">
        <v>45</v>
      </c>
      <c r="E25" s="36">
        <v>1361</v>
      </c>
      <c r="F25" s="46"/>
      <c r="G25" s="31">
        <v>41</v>
      </c>
      <c r="H25" s="41">
        <v>210</v>
      </c>
      <c r="I25" s="23" t="s">
        <v>375</v>
      </c>
      <c r="J25" s="39">
        <v>5000</v>
      </c>
      <c r="K25" s="211"/>
      <c r="L25" s="12"/>
      <c r="M25" s="39"/>
      <c r="N25" s="66">
        <f t="shared" si="0"/>
        <v>5000</v>
      </c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  <c r="AB25" s="12"/>
      <c r="AC25" s="12"/>
      <c r="AD25" s="3"/>
      <c r="AE25" s="3"/>
      <c r="AF25" s="3"/>
      <c r="AG25" s="3"/>
      <c r="AH25" s="3"/>
      <c r="AI25" s="3"/>
      <c r="AJ25" s="3"/>
      <c r="AK25" s="3"/>
      <c r="AL25" s="3"/>
      <c r="AM25" s="3"/>
      <c r="AN25" s="3"/>
      <c r="AO25" s="3"/>
      <c r="AP25" s="3"/>
      <c r="AQ25" s="3"/>
      <c r="AR25" s="3"/>
      <c r="AS25" s="3"/>
      <c r="AT25" s="3"/>
      <c r="AU25" s="3"/>
      <c r="AV25" s="3"/>
      <c r="AW25" s="3"/>
      <c r="AX25" s="3"/>
      <c r="AY25" s="3"/>
      <c r="AZ25" s="3"/>
      <c r="BA25" s="3"/>
      <c r="BB25" s="3"/>
      <c r="BC25" s="3"/>
      <c r="BD25" s="3"/>
      <c r="BE25" s="3"/>
      <c r="BF25" s="3"/>
      <c r="BG25" s="3"/>
      <c r="BH25" s="3"/>
      <c r="BI25" s="3"/>
      <c r="BJ25" s="3"/>
      <c r="BK25" s="3"/>
      <c r="BL25" s="3"/>
      <c r="BM25" s="3"/>
      <c r="BN25" s="3"/>
      <c r="BO25" s="3"/>
      <c r="BP25" s="3"/>
      <c r="BQ25" s="3"/>
      <c r="BR25" s="3"/>
      <c r="BS25" s="3"/>
      <c r="BT25" s="3"/>
      <c r="BU25" s="3"/>
      <c r="BV25" s="3"/>
      <c r="BW25" s="3"/>
      <c r="BX25" s="3"/>
      <c r="BY25" s="3"/>
      <c r="BZ25" s="3"/>
      <c r="CA25" s="3"/>
      <c r="CB25" s="3"/>
      <c r="CC25" s="3"/>
      <c r="CD25" s="3"/>
      <c r="CE25" s="3"/>
      <c r="CF25" s="3"/>
      <c r="CG25" s="3"/>
      <c r="CH25" s="3"/>
      <c r="CI25" s="3"/>
      <c r="CJ25" s="3"/>
      <c r="CK25" s="3"/>
      <c r="CL25" s="3"/>
      <c r="CM25" s="3"/>
      <c r="CN25" s="3"/>
      <c r="CO25" s="3"/>
      <c r="CP25" s="3"/>
      <c r="CQ25" s="3"/>
      <c r="CR25" s="3"/>
      <c r="CS25" s="3"/>
      <c r="CT25" s="3"/>
      <c r="CU25" s="3"/>
      <c r="CV25" s="3"/>
      <c r="CW25" s="3"/>
      <c r="CX25" s="3"/>
      <c r="CY25" s="3"/>
      <c r="CZ25" s="3"/>
      <c r="DA25" s="3"/>
      <c r="DB25" s="3"/>
      <c r="DC25" s="3"/>
      <c r="DD25" s="3"/>
      <c r="DE25" s="3"/>
      <c r="DF25" s="3"/>
      <c r="DG25" s="3"/>
      <c r="DH25" s="3"/>
      <c r="DI25" s="3"/>
      <c r="DJ25" s="3"/>
      <c r="DK25" s="3"/>
      <c r="DL25" s="3"/>
      <c r="DM25" s="3"/>
    </row>
    <row r="26" spans="1:117" s="4" customFormat="1" ht="12.75" customHeight="1" thickBot="1">
      <c r="A26" s="21"/>
      <c r="B26" s="60">
        <v>231</v>
      </c>
      <c r="C26" s="147" t="s">
        <v>470</v>
      </c>
      <c r="D26" s="49" t="s">
        <v>45</v>
      </c>
      <c r="E26" s="36">
        <v>1361</v>
      </c>
      <c r="F26" s="46"/>
      <c r="G26" s="31">
        <v>41</v>
      </c>
      <c r="H26" s="41">
        <v>428</v>
      </c>
      <c r="I26" s="23" t="s">
        <v>20</v>
      </c>
      <c r="J26" s="39">
        <v>180000</v>
      </c>
      <c r="K26" s="177" t="s">
        <v>490</v>
      </c>
      <c r="L26" s="12"/>
      <c r="M26" s="39"/>
      <c r="N26" s="66">
        <f t="shared" si="0"/>
        <v>180000</v>
      </c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  <c r="AB26" s="12"/>
      <c r="AC26" s="12"/>
      <c r="AD26" s="3"/>
      <c r="AE26" s="3"/>
      <c r="AF26" s="3"/>
      <c r="AG26" s="3"/>
      <c r="AH26" s="3"/>
      <c r="AI26" s="3"/>
      <c r="AJ26" s="3"/>
      <c r="AK26" s="3"/>
      <c r="AL26" s="3"/>
      <c r="AM26" s="3"/>
      <c r="AN26" s="3"/>
      <c r="AO26" s="3"/>
      <c r="AP26" s="3"/>
      <c r="AQ26" s="3"/>
      <c r="AR26" s="3"/>
      <c r="AS26" s="3"/>
      <c r="AT26" s="3"/>
      <c r="AU26" s="3"/>
      <c r="AV26" s="3"/>
      <c r="AW26" s="3"/>
      <c r="AX26" s="3"/>
      <c r="AY26" s="3"/>
      <c r="AZ26" s="3"/>
      <c r="BA26" s="3"/>
      <c r="BB26" s="3"/>
      <c r="BC26" s="3"/>
      <c r="BD26" s="3"/>
      <c r="BE26" s="3"/>
      <c r="BF26" s="3"/>
      <c r="BG26" s="3"/>
      <c r="BH26" s="3"/>
      <c r="BI26" s="3"/>
      <c r="BJ26" s="3"/>
      <c r="BK26" s="3"/>
      <c r="BL26" s="3"/>
      <c r="BM26" s="3"/>
      <c r="BN26" s="3"/>
      <c r="BO26" s="3"/>
      <c r="BP26" s="3"/>
      <c r="BQ26" s="3"/>
      <c r="BR26" s="3"/>
      <c r="BS26" s="3"/>
      <c r="BT26" s="3"/>
      <c r="BU26" s="3"/>
      <c r="BV26" s="3"/>
      <c r="BW26" s="3"/>
      <c r="BX26" s="3"/>
      <c r="BY26" s="3"/>
      <c r="BZ26" s="3"/>
      <c r="CA26" s="3"/>
      <c r="CB26" s="3"/>
      <c r="CC26" s="3"/>
      <c r="CD26" s="3"/>
      <c r="CE26" s="3"/>
      <c r="CF26" s="3"/>
      <c r="CG26" s="3"/>
      <c r="CH26" s="3"/>
      <c r="CI26" s="3"/>
      <c r="CJ26" s="3"/>
      <c r="CK26" s="3"/>
      <c r="CL26" s="3"/>
      <c r="CM26" s="3"/>
      <c r="CN26" s="3"/>
      <c r="CO26" s="3"/>
      <c r="CP26" s="3"/>
      <c r="CQ26" s="3"/>
      <c r="CR26" s="3"/>
      <c r="CS26" s="3"/>
      <c r="CT26" s="3"/>
      <c r="CU26" s="3"/>
      <c r="CV26" s="3"/>
      <c r="CW26" s="3"/>
      <c r="CX26" s="3"/>
      <c r="CY26" s="3"/>
      <c r="CZ26" s="3"/>
      <c r="DA26" s="3"/>
      <c r="DB26" s="3"/>
      <c r="DC26" s="3"/>
      <c r="DD26" s="3"/>
      <c r="DE26" s="3"/>
      <c r="DF26" s="3"/>
      <c r="DG26" s="3"/>
      <c r="DH26" s="3"/>
      <c r="DI26" s="3"/>
      <c r="DJ26" s="3"/>
      <c r="DK26" s="3"/>
      <c r="DL26" s="3"/>
      <c r="DM26" s="3"/>
    </row>
    <row r="27" spans="1:117" s="4" customFormat="1" ht="12.75" customHeight="1" thickBot="1">
      <c r="A27" s="21"/>
      <c r="B27" s="60">
        <v>231</v>
      </c>
      <c r="C27" s="147" t="s">
        <v>470</v>
      </c>
      <c r="D27" s="49" t="s">
        <v>45</v>
      </c>
      <c r="E27" s="36">
        <v>1361</v>
      </c>
      <c r="F27" s="46"/>
      <c r="G27" s="31">
        <v>41</v>
      </c>
      <c r="H27" s="41">
        <v>429</v>
      </c>
      <c r="I27" s="23" t="s">
        <v>393</v>
      </c>
      <c r="J27" s="39">
        <v>100000</v>
      </c>
      <c r="K27" s="177" t="s">
        <v>488</v>
      </c>
      <c r="L27" s="12"/>
      <c r="M27" s="39"/>
      <c r="N27" s="66">
        <f t="shared" si="0"/>
        <v>100000</v>
      </c>
      <c r="O27" s="12"/>
      <c r="P27" s="12"/>
      <c r="Q27" s="12"/>
      <c r="R27" s="12"/>
      <c r="S27" s="12"/>
      <c r="T27" s="12"/>
      <c r="U27" s="12"/>
      <c r="V27" s="12"/>
      <c r="W27" s="12"/>
      <c r="X27" s="12"/>
      <c r="Y27" s="12"/>
      <c r="Z27" s="12"/>
      <c r="AA27" s="12"/>
      <c r="AB27" s="12"/>
      <c r="AC27" s="12"/>
      <c r="AD27" s="3"/>
      <c r="AE27" s="3"/>
      <c r="AF27" s="3"/>
      <c r="AG27" s="3"/>
      <c r="AH27" s="3"/>
      <c r="AI27" s="3"/>
      <c r="AJ27" s="3"/>
      <c r="AK27" s="3"/>
      <c r="AL27" s="3"/>
      <c r="AM27" s="3"/>
      <c r="AN27" s="3"/>
      <c r="AO27" s="3"/>
      <c r="AP27" s="3"/>
      <c r="AQ27" s="3"/>
      <c r="AR27" s="3"/>
      <c r="AS27" s="3"/>
      <c r="AT27" s="3"/>
      <c r="AU27" s="3"/>
      <c r="AV27" s="3"/>
      <c r="AW27" s="3"/>
      <c r="AX27" s="3"/>
      <c r="AY27" s="3"/>
      <c r="AZ27" s="3"/>
      <c r="BA27" s="3"/>
      <c r="BB27" s="3"/>
      <c r="BC27" s="3"/>
      <c r="BD27" s="3"/>
      <c r="BE27" s="3"/>
      <c r="BF27" s="3"/>
      <c r="BG27" s="3"/>
      <c r="BH27" s="3"/>
      <c r="BI27" s="3"/>
      <c r="BJ27" s="3"/>
      <c r="BK27" s="3"/>
      <c r="BL27" s="3"/>
      <c r="BM27" s="3"/>
      <c r="BN27" s="3"/>
      <c r="BO27" s="3"/>
      <c r="BP27" s="3"/>
      <c r="BQ27" s="3"/>
      <c r="BR27" s="3"/>
      <c r="BS27" s="3"/>
      <c r="BT27" s="3"/>
      <c r="BU27" s="3"/>
      <c r="BV27" s="3"/>
      <c r="BW27" s="3"/>
      <c r="BX27" s="3"/>
      <c r="BY27" s="3"/>
      <c r="BZ27" s="3"/>
      <c r="CA27" s="3"/>
      <c r="CB27" s="3"/>
      <c r="CC27" s="3"/>
      <c r="CD27" s="3"/>
      <c r="CE27" s="3"/>
      <c r="CF27" s="3"/>
      <c r="CG27" s="3"/>
      <c r="CH27" s="3"/>
      <c r="CI27" s="3"/>
      <c r="CJ27" s="3"/>
      <c r="CK27" s="3"/>
      <c r="CL27" s="3"/>
      <c r="CM27" s="3"/>
      <c r="CN27" s="3"/>
      <c r="CO27" s="3"/>
      <c r="CP27" s="3"/>
      <c r="CQ27" s="3"/>
      <c r="CR27" s="3"/>
      <c r="CS27" s="3"/>
      <c r="CT27" s="3"/>
      <c r="CU27" s="3"/>
      <c r="CV27" s="3"/>
      <c r="CW27" s="3"/>
      <c r="CX27" s="3"/>
      <c r="CY27" s="3"/>
      <c r="CZ27" s="3"/>
      <c r="DA27" s="3"/>
      <c r="DB27" s="3"/>
      <c r="DC27" s="3"/>
      <c r="DD27" s="3"/>
      <c r="DE27" s="3"/>
      <c r="DF27" s="3"/>
      <c r="DG27" s="3"/>
      <c r="DH27" s="3"/>
      <c r="DI27" s="3"/>
      <c r="DJ27" s="3"/>
      <c r="DK27" s="3"/>
      <c r="DL27" s="3"/>
      <c r="DM27" s="3"/>
    </row>
    <row r="28" spans="1:117" s="4" customFormat="1" ht="12.75" customHeight="1" thickBot="1">
      <c r="A28" s="21"/>
      <c r="B28" s="60">
        <v>231</v>
      </c>
      <c r="C28" s="147" t="s">
        <v>470</v>
      </c>
      <c r="D28" s="49" t="s">
        <v>45</v>
      </c>
      <c r="E28" s="36">
        <v>1361</v>
      </c>
      <c r="F28" s="46"/>
      <c r="G28" s="31">
        <v>41</v>
      </c>
      <c r="H28" s="41">
        <v>430</v>
      </c>
      <c r="I28" s="23" t="s">
        <v>21</v>
      </c>
      <c r="J28" s="39">
        <v>704000</v>
      </c>
      <c r="K28" s="177" t="s">
        <v>489</v>
      </c>
      <c r="L28" s="12"/>
      <c r="M28" s="39"/>
      <c r="N28" s="66">
        <f t="shared" si="0"/>
        <v>704000</v>
      </c>
      <c r="O28" s="12"/>
      <c r="P28" s="12"/>
      <c r="Q28" s="12"/>
      <c r="R28" s="12"/>
      <c r="S28" s="12"/>
      <c r="T28" s="12"/>
      <c r="U28" s="12"/>
      <c r="V28" s="12"/>
      <c r="W28" s="12"/>
      <c r="X28" s="12"/>
      <c r="Y28" s="12"/>
      <c r="Z28" s="12"/>
      <c r="AA28" s="12"/>
      <c r="AB28" s="12"/>
      <c r="AC28" s="12"/>
      <c r="AD28" s="3"/>
      <c r="AE28" s="3"/>
      <c r="AF28" s="3"/>
      <c r="AG28" s="3"/>
      <c r="AH28" s="3"/>
      <c r="AI28" s="3"/>
      <c r="AJ28" s="3"/>
      <c r="AK28" s="3"/>
      <c r="AL28" s="3"/>
      <c r="AM28" s="3"/>
      <c r="AN28" s="3"/>
      <c r="AO28" s="3"/>
      <c r="AP28" s="3"/>
      <c r="AQ28" s="3"/>
      <c r="AR28" s="3"/>
      <c r="AS28" s="3"/>
      <c r="AT28" s="3"/>
      <c r="AU28" s="3"/>
      <c r="AV28" s="3"/>
      <c r="AW28" s="3"/>
      <c r="AX28" s="3"/>
      <c r="AY28" s="3"/>
      <c r="AZ28" s="3"/>
      <c r="BA28" s="3"/>
      <c r="BB28" s="3"/>
      <c r="BC28" s="3"/>
      <c r="BD28" s="3"/>
      <c r="BE28" s="3"/>
      <c r="BF28" s="3"/>
      <c r="BG28" s="3"/>
      <c r="BH28" s="3"/>
      <c r="BI28" s="3"/>
      <c r="BJ28" s="3"/>
      <c r="BK28" s="3"/>
      <c r="BL28" s="3"/>
      <c r="BM28" s="3"/>
      <c r="BN28" s="3"/>
      <c r="BO28" s="3"/>
      <c r="BP28" s="3"/>
      <c r="BQ28" s="3"/>
      <c r="BR28" s="3"/>
      <c r="BS28" s="3"/>
      <c r="BT28" s="3"/>
      <c r="BU28" s="3"/>
      <c r="BV28" s="3"/>
      <c r="BW28" s="3"/>
      <c r="BX28" s="3"/>
      <c r="BY28" s="3"/>
      <c r="BZ28" s="3"/>
      <c r="CA28" s="3"/>
      <c r="CB28" s="3"/>
      <c r="CC28" s="3"/>
      <c r="CD28" s="3"/>
      <c r="CE28" s="3"/>
      <c r="CF28" s="3"/>
      <c r="CG28" s="3"/>
      <c r="CH28" s="3"/>
      <c r="CI28" s="3"/>
      <c r="CJ28" s="3"/>
      <c r="CK28" s="3"/>
      <c r="CL28" s="3"/>
      <c r="CM28" s="3"/>
      <c r="CN28" s="3"/>
      <c r="CO28" s="3"/>
      <c r="CP28" s="3"/>
      <c r="CQ28" s="3"/>
      <c r="CR28" s="3"/>
      <c r="CS28" s="3"/>
      <c r="CT28" s="3"/>
      <c r="CU28" s="3"/>
      <c r="CV28" s="3"/>
      <c r="CW28" s="3"/>
      <c r="CX28" s="3"/>
      <c r="CY28" s="3"/>
      <c r="CZ28" s="3"/>
      <c r="DA28" s="3"/>
      <c r="DB28" s="3"/>
      <c r="DC28" s="3"/>
      <c r="DD28" s="3"/>
      <c r="DE28" s="3"/>
      <c r="DF28" s="3"/>
      <c r="DG28" s="3"/>
      <c r="DH28" s="3"/>
      <c r="DI28" s="3"/>
      <c r="DJ28" s="3"/>
      <c r="DK28" s="3"/>
      <c r="DL28" s="3"/>
      <c r="DM28" s="3"/>
    </row>
    <row r="29" spans="1:117" s="4" customFormat="1" ht="12.75" customHeight="1" thickBot="1">
      <c r="A29" s="21"/>
      <c r="B29" s="60">
        <v>231</v>
      </c>
      <c r="C29" s="147" t="s">
        <v>470</v>
      </c>
      <c r="D29" s="49" t="s">
        <v>45</v>
      </c>
      <c r="E29" s="36">
        <v>1361</v>
      </c>
      <c r="F29" s="46"/>
      <c r="G29" s="31">
        <v>41</v>
      </c>
      <c r="H29" s="41">
        <v>21001</v>
      </c>
      <c r="I29" s="23" t="s">
        <v>394</v>
      </c>
      <c r="J29" s="39">
        <v>20000</v>
      </c>
      <c r="K29" s="177" t="s">
        <v>491</v>
      </c>
      <c r="L29" s="12"/>
      <c r="M29" s="39"/>
      <c r="N29" s="66">
        <f t="shared" si="0"/>
        <v>20000</v>
      </c>
      <c r="O29" s="12"/>
      <c r="P29" s="12"/>
      <c r="Q29" s="12"/>
      <c r="R29" s="12"/>
      <c r="S29" s="12"/>
      <c r="T29" s="12"/>
      <c r="U29" s="12"/>
      <c r="V29" s="12"/>
      <c r="W29" s="12"/>
      <c r="X29" s="12"/>
      <c r="Y29" s="12"/>
      <c r="Z29" s="12"/>
      <c r="AA29" s="12"/>
      <c r="AB29" s="12"/>
      <c r="AC29" s="12"/>
      <c r="AD29" s="3"/>
      <c r="AE29" s="3"/>
      <c r="AF29" s="3"/>
      <c r="AG29" s="3"/>
      <c r="AH29" s="3"/>
      <c r="AI29" s="3"/>
      <c r="AJ29" s="3"/>
      <c r="AK29" s="3"/>
      <c r="AL29" s="3"/>
      <c r="AM29" s="3"/>
      <c r="AN29" s="3"/>
      <c r="AO29" s="3"/>
      <c r="AP29" s="3"/>
      <c r="AQ29" s="3"/>
      <c r="AR29" s="3"/>
      <c r="AS29" s="3"/>
      <c r="AT29" s="3"/>
      <c r="AU29" s="3"/>
      <c r="AV29" s="3"/>
      <c r="AW29" s="3"/>
      <c r="AX29" s="3"/>
      <c r="AY29" s="3"/>
      <c r="AZ29" s="3"/>
      <c r="BA29" s="3"/>
      <c r="BB29" s="3"/>
      <c r="BC29" s="3"/>
      <c r="BD29" s="3"/>
      <c r="BE29" s="3"/>
      <c r="BF29" s="3"/>
      <c r="BG29" s="3"/>
      <c r="BH29" s="3"/>
      <c r="BI29" s="3"/>
      <c r="BJ29" s="3"/>
      <c r="BK29" s="3"/>
      <c r="BL29" s="3"/>
      <c r="BM29" s="3"/>
      <c r="BN29" s="3"/>
      <c r="BO29" s="3"/>
      <c r="BP29" s="3"/>
      <c r="BQ29" s="3"/>
      <c r="BR29" s="3"/>
      <c r="BS29" s="3"/>
      <c r="BT29" s="3"/>
      <c r="BU29" s="3"/>
      <c r="BV29" s="3"/>
      <c r="BW29" s="3"/>
      <c r="BX29" s="3"/>
      <c r="BY29" s="3"/>
      <c r="BZ29" s="3"/>
      <c r="CA29" s="3"/>
      <c r="CB29" s="3"/>
      <c r="CC29" s="3"/>
      <c r="CD29" s="3"/>
      <c r="CE29" s="3"/>
      <c r="CF29" s="3"/>
      <c r="CG29" s="3"/>
      <c r="CH29" s="3"/>
      <c r="CI29" s="3"/>
      <c r="CJ29" s="3"/>
      <c r="CK29" s="3"/>
      <c r="CL29" s="3"/>
      <c r="CM29" s="3"/>
      <c r="CN29" s="3"/>
      <c r="CO29" s="3"/>
      <c r="CP29" s="3"/>
      <c r="CQ29" s="3"/>
      <c r="CR29" s="3"/>
      <c r="CS29" s="3"/>
      <c r="CT29" s="3"/>
      <c r="CU29" s="3"/>
      <c r="CV29" s="3"/>
      <c r="CW29" s="3"/>
      <c r="CX29" s="3"/>
      <c r="CY29" s="3"/>
      <c r="CZ29" s="3"/>
      <c r="DA29" s="3"/>
      <c r="DB29" s="3"/>
      <c r="DC29" s="3"/>
      <c r="DD29" s="3"/>
      <c r="DE29" s="3"/>
      <c r="DF29" s="3"/>
      <c r="DG29" s="3"/>
      <c r="DH29" s="3"/>
      <c r="DI29" s="3"/>
      <c r="DJ29" s="3"/>
      <c r="DK29" s="3"/>
      <c r="DL29" s="3"/>
      <c r="DM29" s="3"/>
    </row>
    <row r="30" spans="1:117" s="4" customFormat="1" ht="12.75" customHeight="1" thickBot="1">
      <c r="A30" s="21"/>
      <c r="B30" s="60">
        <v>231</v>
      </c>
      <c r="C30" s="147" t="s">
        <v>470</v>
      </c>
      <c r="D30" s="49" t="s">
        <v>45</v>
      </c>
      <c r="E30" s="36">
        <v>1361</v>
      </c>
      <c r="F30" s="46"/>
      <c r="G30" s="31">
        <v>41</v>
      </c>
      <c r="H30" s="41">
        <v>42901</v>
      </c>
      <c r="I30" s="23" t="s">
        <v>374</v>
      </c>
      <c r="J30" s="39">
        <v>20000</v>
      </c>
      <c r="K30" s="177" t="s">
        <v>492</v>
      </c>
      <c r="L30" s="12"/>
      <c r="M30" s="39"/>
      <c r="N30" s="66">
        <f t="shared" si="0"/>
        <v>20000</v>
      </c>
      <c r="O30" s="12"/>
      <c r="P30" s="12"/>
      <c r="Q30" s="12"/>
      <c r="R30" s="12"/>
      <c r="S30" s="12"/>
      <c r="T30" s="12"/>
      <c r="U30" s="12"/>
      <c r="V30" s="12"/>
      <c r="W30" s="12"/>
      <c r="X30" s="12"/>
      <c r="Y30" s="12"/>
      <c r="Z30" s="12"/>
      <c r="AA30" s="12"/>
      <c r="AB30" s="12"/>
      <c r="AC30" s="12"/>
      <c r="AD30" s="3"/>
      <c r="AE30" s="3"/>
      <c r="AF30" s="3"/>
      <c r="AG30" s="3"/>
      <c r="AH30" s="3"/>
      <c r="AI30" s="3"/>
      <c r="AJ30" s="3"/>
      <c r="AK30" s="3"/>
      <c r="AL30" s="3"/>
      <c r="AM30" s="3"/>
      <c r="AN30" s="3"/>
      <c r="AO30" s="3"/>
      <c r="AP30" s="3"/>
      <c r="AQ30" s="3"/>
      <c r="AR30" s="3"/>
      <c r="AS30" s="3"/>
      <c r="AT30" s="3"/>
      <c r="AU30" s="3"/>
      <c r="AV30" s="3"/>
      <c r="AW30" s="3"/>
      <c r="AX30" s="3"/>
      <c r="AY30" s="3"/>
      <c r="AZ30" s="3"/>
      <c r="BA30" s="3"/>
      <c r="BB30" s="3"/>
      <c r="BC30" s="3"/>
      <c r="BD30" s="3"/>
      <c r="BE30" s="3"/>
      <c r="BF30" s="3"/>
      <c r="BG30" s="3"/>
      <c r="BH30" s="3"/>
      <c r="BI30" s="3"/>
      <c r="BJ30" s="3"/>
      <c r="BK30" s="3"/>
      <c r="BL30" s="3"/>
      <c r="BM30" s="3"/>
      <c r="BN30" s="3"/>
      <c r="BO30" s="3"/>
      <c r="BP30" s="3"/>
      <c r="BQ30" s="3"/>
      <c r="BR30" s="3"/>
      <c r="BS30" s="3"/>
      <c r="BT30" s="3"/>
      <c r="BU30" s="3"/>
      <c r="BV30" s="3"/>
      <c r="BW30" s="3"/>
      <c r="BX30" s="3"/>
      <c r="BY30" s="3"/>
      <c r="BZ30" s="3"/>
      <c r="CA30" s="3"/>
      <c r="CB30" s="3"/>
      <c r="CC30" s="3"/>
      <c r="CD30" s="3"/>
      <c r="CE30" s="3"/>
      <c r="CF30" s="3"/>
      <c r="CG30" s="3"/>
      <c r="CH30" s="3"/>
      <c r="CI30" s="3"/>
      <c r="CJ30" s="3"/>
      <c r="CK30" s="3"/>
      <c r="CL30" s="3"/>
      <c r="CM30" s="3"/>
      <c r="CN30" s="3"/>
      <c r="CO30" s="3"/>
      <c r="CP30" s="3"/>
      <c r="CQ30" s="3"/>
      <c r="CR30" s="3"/>
      <c r="CS30" s="3"/>
      <c r="CT30" s="3"/>
      <c r="CU30" s="3"/>
      <c r="CV30" s="3"/>
      <c r="CW30" s="3"/>
      <c r="CX30" s="3"/>
      <c r="CY30" s="3"/>
      <c r="CZ30" s="3"/>
      <c r="DA30" s="3"/>
      <c r="DB30" s="3"/>
      <c r="DC30" s="3"/>
      <c r="DD30" s="3"/>
      <c r="DE30" s="3"/>
      <c r="DF30" s="3"/>
      <c r="DG30" s="3"/>
      <c r="DH30" s="3"/>
      <c r="DI30" s="3"/>
      <c r="DJ30" s="3"/>
      <c r="DK30" s="3"/>
      <c r="DL30" s="3"/>
      <c r="DM30" s="3"/>
    </row>
    <row r="31" spans="1:117" s="4" customFormat="1" ht="12.75" customHeight="1" thickBot="1">
      <c r="A31" s="51"/>
      <c r="B31" s="60">
        <v>231</v>
      </c>
      <c r="C31" s="147" t="s">
        <v>470</v>
      </c>
      <c r="D31" s="53" t="s">
        <v>45</v>
      </c>
      <c r="E31" s="54">
        <v>1511</v>
      </c>
      <c r="F31" s="52"/>
      <c r="G31" s="55">
        <v>41</v>
      </c>
      <c r="H31" s="56"/>
      <c r="I31" s="57" t="s">
        <v>22</v>
      </c>
      <c r="J31" s="58">
        <v>5200000</v>
      </c>
      <c r="K31" s="177" t="s">
        <v>493</v>
      </c>
      <c r="L31" s="12"/>
      <c r="M31" s="58"/>
      <c r="N31" s="66">
        <f t="shared" si="0"/>
        <v>5200000</v>
      </c>
      <c r="O31" s="12"/>
      <c r="P31" s="12"/>
      <c r="Q31" s="12"/>
      <c r="R31" s="12"/>
      <c r="S31" s="12"/>
      <c r="T31" s="12"/>
      <c r="U31" s="12"/>
      <c r="V31" s="12"/>
      <c r="W31" s="12"/>
      <c r="X31" s="12"/>
      <c r="Y31" s="12"/>
      <c r="Z31" s="12"/>
      <c r="AA31" s="12"/>
      <c r="AB31" s="12"/>
      <c r="AC31" s="12"/>
      <c r="AD31" s="3"/>
      <c r="AE31" s="3"/>
      <c r="AF31" s="3"/>
      <c r="AG31" s="3"/>
      <c r="AH31" s="3"/>
      <c r="AI31" s="3"/>
      <c r="AJ31" s="3"/>
      <c r="AK31" s="3"/>
      <c r="AL31" s="3"/>
      <c r="AM31" s="3"/>
      <c r="AN31" s="3"/>
      <c r="AO31" s="3"/>
      <c r="AP31" s="3"/>
      <c r="AQ31" s="3"/>
      <c r="AR31" s="3"/>
      <c r="AS31" s="3"/>
      <c r="AT31" s="3"/>
      <c r="AU31" s="3"/>
      <c r="AV31" s="3"/>
      <c r="AW31" s="3"/>
      <c r="AX31" s="3"/>
      <c r="AY31" s="3"/>
      <c r="AZ31" s="3"/>
      <c r="BA31" s="3"/>
      <c r="BB31" s="3"/>
      <c r="BC31" s="3"/>
      <c r="BD31" s="3"/>
      <c r="BE31" s="3"/>
      <c r="BF31" s="3"/>
      <c r="BG31" s="3"/>
      <c r="BH31" s="3"/>
      <c r="BI31" s="3"/>
      <c r="BJ31" s="3"/>
      <c r="BK31" s="3"/>
      <c r="BL31" s="3"/>
      <c r="BM31" s="3"/>
      <c r="BN31" s="3"/>
      <c r="BO31" s="3"/>
      <c r="BP31" s="3"/>
      <c r="BQ31" s="3"/>
      <c r="BR31" s="3"/>
      <c r="BS31" s="3"/>
      <c r="BT31" s="3"/>
      <c r="BU31" s="3"/>
      <c r="BV31" s="3"/>
      <c r="BW31" s="3"/>
      <c r="BX31" s="3"/>
      <c r="BY31" s="3"/>
      <c r="BZ31" s="3"/>
      <c r="CA31" s="3"/>
      <c r="CB31" s="3"/>
      <c r="CC31" s="3"/>
      <c r="CD31" s="3"/>
      <c r="CE31" s="3"/>
      <c r="CF31" s="3"/>
      <c r="CG31" s="3"/>
      <c r="CH31" s="3"/>
      <c r="CI31" s="3"/>
      <c r="CJ31" s="3"/>
      <c r="CK31" s="3"/>
      <c r="CL31" s="3"/>
      <c r="CM31" s="3"/>
      <c r="CN31" s="3"/>
      <c r="CO31" s="3"/>
      <c r="CP31" s="3"/>
      <c r="CQ31" s="3"/>
      <c r="CR31" s="3"/>
      <c r="CS31" s="3"/>
      <c r="CT31" s="3"/>
      <c r="CU31" s="3"/>
      <c r="CV31" s="3"/>
      <c r="CW31" s="3"/>
      <c r="CX31" s="3"/>
      <c r="CY31" s="3"/>
      <c r="CZ31" s="3"/>
      <c r="DA31" s="3"/>
      <c r="DB31" s="3"/>
      <c r="DC31" s="3"/>
      <c r="DD31" s="3"/>
      <c r="DE31" s="3"/>
      <c r="DF31" s="3"/>
      <c r="DG31" s="3"/>
      <c r="DH31" s="3"/>
      <c r="DI31" s="3"/>
      <c r="DJ31" s="3"/>
      <c r="DK31" s="3"/>
      <c r="DL31" s="3"/>
      <c r="DM31" s="3"/>
    </row>
    <row r="32" spans="1:14" ht="15" customHeight="1" thickBot="1">
      <c r="A32" s="82"/>
      <c r="B32" s="83"/>
      <c r="C32" s="151"/>
      <c r="D32" s="83"/>
      <c r="E32" s="84"/>
      <c r="F32" s="83"/>
      <c r="G32" s="85"/>
      <c r="H32" s="83"/>
      <c r="I32" s="86" t="s">
        <v>23</v>
      </c>
      <c r="J32" s="87">
        <v>18559449.09</v>
      </c>
      <c r="K32" s="176"/>
      <c r="M32" s="87">
        <f>SUM(M33:M95)</f>
        <v>45220</v>
      </c>
      <c r="N32" s="87">
        <f>SUM(N33:N95)</f>
        <v>18604669.09</v>
      </c>
    </row>
    <row r="33" spans="1:14" ht="12.75" customHeight="1" thickBot="1">
      <c r="A33" s="22"/>
      <c r="B33" s="47">
        <v>231</v>
      </c>
      <c r="C33" s="147" t="s">
        <v>470</v>
      </c>
      <c r="D33" s="43">
        <v>1032</v>
      </c>
      <c r="E33" s="33">
        <v>2111</v>
      </c>
      <c r="F33" s="47"/>
      <c r="G33" s="32">
        <v>9</v>
      </c>
      <c r="H33" s="42">
        <v>205</v>
      </c>
      <c r="I33" s="24" t="s">
        <v>24</v>
      </c>
      <c r="J33" s="38">
        <v>470000</v>
      </c>
      <c r="K33" s="176" t="s">
        <v>499</v>
      </c>
      <c r="M33" s="38"/>
      <c r="N33" s="66">
        <f t="shared" si="0"/>
        <v>470000</v>
      </c>
    </row>
    <row r="34" spans="1:14" ht="12.75" customHeight="1" thickBot="1">
      <c r="A34" s="22"/>
      <c r="B34" s="47">
        <v>231</v>
      </c>
      <c r="C34" s="147" t="s">
        <v>470</v>
      </c>
      <c r="D34" s="43">
        <v>6171</v>
      </c>
      <c r="E34" s="33">
        <v>2111</v>
      </c>
      <c r="F34" s="47"/>
      <c r="G34" s="32">
        <v>19</v>
      </c>
      <c r="H34" s="42">
        <v>210</v>
      </c>
      <c r="I34" s="24" t="s">
        <v>377</v>
      </c>
      <c r="J34" s="38">
        <v>15000</v>
      </c>
      <c r="K34" s="213" t="s">
        <v>491</v>
      </c>
      <c r="M34" s="38"/>
      <c r="N34" s="66">
        <f t="shared" si="0"/>
        <v>15000</v>
      </c>
    </row>
    <row r="35" spans="1:14" ht="12.75" customHeight="1" thickBot="1">
      <c r="A35" s="22"/>
      <c r="B35" s="47">
        <v>231</v>
      </c>
      <c r="C35" s="147" t="s">
        <v>470</v>
      </c>
      <c r="D35" s="43">
        <v>6171</v>
      </c>
      <c r="E35" s="33">
        <v>2210</v>
      </c>
      <c r="F35" s="47"/>
      <c r="G35" s="32">
        <v>19</v>
      </c>
      <c r="H35" s="42">
        <v>210</v>
      </c>
      <c r="I35" s="24" t="s">
        <v>378</v>
      </c>
      <c r="J35" s="38">
        <v>20000</v>
      </c>
      <c r="K35" s="213"/>
      <c r="M35" s="38"/>
      <c r="N35" s="66">
        <f t="shared" si="0"/>
        <v>20000</v>
      </c>
    </row>
    <row r="36" spans="1:14" ht="12.75" customHeight="1" thickBot="1">
      <c r="A36" s="22"/>
      <c r="B36" s="47">
        <v>231</v>
      </c>
      <c r="C36" s="147" t="s">
        <v>470</v>
      </c>
      <c r="D36" s="43">
        <v>6171</v>
      </c>
      <c r="E36" s="33">
        <v>2111</v>
      </c>
      <c r="F36" s="47"/>
      <c r="G36" s="32">
        <v>19</v>
      </c>
      <c r="H36" s="42">
        <v>210</v>
      </c>
      <c r="I36" s="24" t="s">
        <v>379</v>
      </c>
      <c r="J36" s="38">
        <v>60000</v>
      </c>
      <c r="K36" s="176" t="s">
        <v>489</v>
      </c>
      <c r="M36" s="38"/>
      <c r="N36" s="66">
        <f t="shared" si="0"/>
        <v>60000</v>
      </c>
    </row>
    <row r="37" spans="1:14" ht="12.75" customHeight="1" thickBot="1">
      <c r="A37" s="22"/>
      <c r="B37" s="47">
        <v>231</v>
      </c>
      <c r="C37" s="147" t="s">
        <v>470</v>
      </c>
      <c r="D37" s="43">
        <v>6171</v>
      </c>
      <c r="E37" s="33">
        <v>2111</v>
      </c>
      <c r="F37" s="47"/>
      <c r="G37" s="32">
        <v>19</v>
      </c>
      <c r="H37" s="42">
        <v>215</v>
      </c>
      <c r="I37" s="24" t="s">
        <v>384</v>
      </c>
      <c r="J37" s="38">
        <v>15000</v>
      </c>
      <c r="K37" s="176" t="s">
        <v>491</v>
      </c>
      <c r="M37" s="38"/>
      <c r="N37" s="66">
        <f t="shared" si="0"/>
        <v>15000</v>
      </c>
    </row>
    <row r="38" spans="1:14" ht="12.75" customHeight="1" thickBot="1">
      <c r="A38" s="22"/>
      <c r="B38" s="47">
        <v>231</v>
      </c>
      <c r="C38" s="147" t="s">
        <v>470</v>
      </c>
      <c r="D38" s="43">
        <v>5311</v>
      </c>
      <c r="E38" s="33">
        <v>2210</v>
      </c>
      <c r="F38" s="47"/>
      <c r="G38" s="32">
        <v>21</v>
      </c>
      <c r="H38" s="42">
        <v>217</v>
      </c>
      <c r="I38" s="24" t="s">
        <v>333</v>
      </c>
      <c r="J38" s="38">
        <v>80000</v>
      </c>
      <c r="K38" s="176" t="s">
        <v>495</v>
      </c>
      <c r="M38" s="38"/>
      <c r="N38" s="66">
        <f t="shared" si="0"/>
        <v>80000</v>
      </c>
    </row>
    <row r="39" spans="1:14" ht="12.75" customHeight="1" thickBot="1">
      <c r="A39" s="22"/>
      <c r="B39" s="47">
        <v>231</v>
      </c>
      <c r="C39" s="147" t="s">
        <v>470</v>
      </c>
      <c r="D39" s="43">
        <v>6171</v>
      </c>
      <c r="E39" s="33">
        <v>2210</v>
      </c>
      <c r="F39" s="47"/>
      <c r="G39" s="32">
        <v>19</v>
      </c>
      <c r="H39" s="42">
        <v>219</v>
      </c>
      <c r="I39" s="24" t="s">
        <v>350</v>
      </c>
      <c r="J39" s="38">
        <v>20000</v>
      </c>
      <c r="K39" s="176" t="s">
        <v>488</v>
      </c>
      <c r="M39" s="38"/>
      <c r="N39" s="66">
        <f t="shared" si="0"/>
        <v>20000</v>
      </c>
    </row>
    <row r="40" spans="1:14" ht="12.75" customHeight="1" thickBot="1">
      <c r="A40" s="22"/>
      <c r="B40" s="47">
        <v>231</v>
      </c>
      <c r="C40" s="147" t="s">
        <v>470</v>
      </c>
      <c r="D40" s="43">
        <v>3399</v>
      </c>
      <c r="E40" s="33">
        <v>2111</v>
      </c>
      <c r="F40" s="47"/>
      <c r="G40" s="32">
        <v>16</v>
      </c>
      <c r="H40" s="42">
        <v>334</v>
      </c>
      <c r="I40" s="24" t="s">
        <v>385</v>
      </c>
      <c r="J40" s="38">
        <v>10000</v>
      </c>
      <c r="K40" s="213" t="s">
        <v>496</v>
      </c>
      <c r="M40" s="38"/>
      <c r="N40" s="66">
        <f t="shared" si="0"/>
        <v>10000</v>
      </c>
    </row>
    <row r="41" spans="1:14" ht="12.75" customHeight="1" thickBot="1">
      <c r="A41" s="22"/>
      <c r="B41" s="47">
        <v>231</v>
      </c>
      <c r="C41" s="147" t="s">
        <v>470</v>
      </c>
      <c r="D41" s="43">
        <v>3391</v>
      </c>
      <c r="E41" s="33">
        <v>2324</v>
      </c>
      <c r="F41" s="47"/>
      <c r="G41" s="32">
        <v>16</v>
      </c>
      <c r="H41" s="42">
        <v>354</v>
      </c>
      <c r="I41" s="24" t="s">
        <v>25</v>
      </c>
      <c r="J41" s="38">
        <v>10000</v>
      </c>
      <c r="K41" s="214"/>
      <c r="M41" s="38"/>
      <c r="N41" s="66">
        <f t="shared" si="0"/>
        <v>10000</v>
      </c>
    </row>
    <row r="42" spans="1:14" ht="12.75" customHeight="1" thickBot="1">
      <c r="A42" s="22"/>
      <c r="B42" s="47">
        <v>231</v>
      </c>
      <c r="C42" s="147" t="s">
        <v>470</v>
      </c>
      <c r="D42" s="43">
        <v>3314</v>
      </c>
      <c r="E42" s="33">
        <v>2111</v>
      </c>
      <c r="F42" s="47"/>
      <c r="G42" s="32">
        <v>16</v>
      </c>
      <c r="H42" s="42">
        <v>363</v>
      </c>
      <c r="I42" s="24" t="s">
        <v>26</v>
      </c>
      <c r="J42" s="38">
        <v>25000</v>
      </c>
      <c r="K42" s="214"/>
      <c r="M42" s="38"/>
      <c r="N42" s="66">
        <f t="shared" si="0"/>
        <v>25000</v>
      </c>
    </row>
    <row r="43" spans="1:14" ht="12.75" customHeight="1" thickBot="1">
      <c r="A43" s="22"/>
      <c r="B43" s="47">
        <v>231</v>
      </c>
      <c r="C43" s="147" t="s">
        <v>470</v>
      </c>
      <c r="D43" s="43">
        <v>3399</v>
      </c>
      <c r="E43" s="33">
        <v>2111</v>
      </c>
      <c r="F43" s="47"/>
      <c r="G43" s="32">
        <v>16</v>
      </c>
      <c r="H43" s="42">
        <v>365</v>
      </c>
      <c r="I43" s="24" t="s">
        <v>27</v>
      </c>
      <c r="J43" s="38">
        <v>200000</v>
      </c>
      <c r="K43" s="214"/>
      <c r="M43" s="38"/>
      <c r="N43" s="66">
        <f t="shared" si="0"/>
        <v>200000</v>
      </c>
    </row>
    <row r="44" spans="1:14" ht="12.75" customHeight="1" thickBot="1">
      <c r="A44" s="22"/>
      <c r="B44" s="47">
        <v>231</v>
      </c>
      <c r="C44" s="147" t="s">
        <v>470</v>
      </c>
      <c r="D44" s="43">
        <v>3399</v>
      </c>
      <c r="E44" s="33">
        <v>2321</v>
      </c>
      <c r="F44" s="47"/>
      <c r="G44" s="32">
        <v>16</v>
      </c>
      <c r="H44" s="42">
        <v>366</v>
      </c>
      <c r="I44" s="24" t="s">
        <v>28</v>
      </c>
      <c r="J44" s="38">
        <v>135000</v>
      </c>
      <c r="K44" s="214"/>
      <c r="M44" s="38">
        <v>22000</v>
      </c>
      <c r="N44" s="66">
        <f t="shared" si="0"/>
        <v>157000</v>
      </c>
    </row>
    <row r="45" spans="1:14" ht="12.75" customHeight="1" thickBot="1">
      <c r="A45" s="22"/>
      <c r="B45" s="47">
        <v>231</v>
      </c>
      <c r="C45" s="147" t="s">
        <v>470</v>
      </c>
      <c r="D45" s="43">
        <v>3311</v>
      </c>
      <c r="E45" s="33">
        <v>2111</v>
      </c>
      <c r="F45" s="47"/>
      <c r="G45" s="32">
        <v>16</v>
      </c>
      <c r="H45" s="42">
        <v>368</v>
      </c>
      <c r="I45" s="24" t="s">
        <v>29</v>
      </c>
      <c r="J45" s="38">
        <v>20000</v>
      </c>
      <c r="K45" s="214"/>
      <c r="M45" s="38"/>
      <c r="N45" s="66">
        <f t="shared" si="0"/>
        <v>20000</v>
      </c>
    </row>
    <row r="46" spans="1:14" ht="12.75" customHeight="1" thickBot="1">
      <c r="A46" s="22"/>
      <c r="B46" s="47">
        <v>231</v>
      </c>
      <c r="C46" s="147" t="s">
        <v>470</v>
      </c>
      <c r="D46" s="43">
        <v>3326</v>
      </c>
      <c r="E46" s="33">
        <v>2321</v>
      </c>
      <c r="F46" s="47"/>
      <c r="G46" s="32">
        <v>16</v>
      </c>
      <c r="H46" s="42">
        <v>371</v>
      </c>
      <c r="I46" s="24" t="s">
        <v>349</v>
      </c>
      <c r="J46" s="38">
        <v>5000</v>
      </c>
      <c r="K46" s="214"/>
      <c r="M46" s="38"/>
      <c r="N46" s="66">
        <f t="shared" si="0"/>
        <v>5000</v>
      </c>
    </row>
    <row r="47" spans="1:14" ht="12.75" customHeight="1" thickBot="1">
      <c r="A47" s="22"/>
      <c r="B47" s="47">
        <v>231</v>
      </c>
      <c r="C47" s="147" t="s">
        <v>470</v>
      </c>
      <c r="D47" s="43">
        <v>3349</v>
      </c>
      <c r="E47" s="33">
        <v>2111</v>
      </c>
      <c r="F47" s="47"/>
      <c r="G47" s="32">
        <v>16</v>
      </c>
      <c r="H47" s="42">
        <v>373</v>
      </c>
      <c r="I47" s="24" t="s">
        <v>30</v>
      </c>
      <c r="J47" s="38">
        <v>100000</v>
      </c>
      <c r="K47" s="214"/>
      <c r="M47" s="38"/>
      <c r="N47" s="66">
        <f t="shared" si="0"/>
        <v>100000</v>
      </c>
    </row>
    <row r="48" spans="1:14" ht="12.75" customHeight="1" thickBot="1">
      <c r="A48" s="22"/>
      <c r="B48" s="47">
        <v>231</v>
      </c>
      <c r="C48" s="147" t="s">
        <v>470</v>
      </c>
      <c r="D48" s="43">
        <v>3319</v>
      </c>
      <c r="E48" s="33">
        <v>2139</v>
      </c>
      <c r="F48" s="47"/>
      <c r="G48" s="32">
        <v>16</v>
      </c>
      <c r="H48" s="42">
        <v>374</v>
      </c>
      <c r="I48" s="24" t="s">
        <v>420</v>
      </c>
      <c r="J48" s="40">
        <v>25000</v>
      </c>
      <c r="K48" s="214"/>
      <c r="M48" s="40"/>
      <c r="N48" s="66">
        <f t="shared" si="0"/>
        <v>25000</v>
      </c>
    </row>
    <row r="49" spans="1:14" ht="12.75" customHeight="1" thickBot="1">
      <c r="A49" s="22"/>
      <c r="B49" s="47">
        <v>231</v>
      </c>
      <c r="C49" s="147" t="s">
        <v>470</v>
      </c>
      <c r="D49" s="43">
        <v>3399</v>
      </c>
      <c r="E49" s="33">
        <v>2111</v>
      </c>
      <c r="F49" s="47"/>
      <c r="G49" s="32">
        <v>16</v>
      </c>
      <c r="H49" s="42">
        <v>377</v>
      </c>
      <c r="I49" s="24" t="s">
        <v>31</v>
      </c>
      <c r="J49" s="38">
        <v>80000</v>
      </c>
      <c r="K49" s="215"/>
      <c r="M49" s="38"/>
      <c r="N49" s="66">
        <f t="shared" si="0"/>
        <v>80000</v>
      </c>
    </row>
    <row r="50" spans="1:14" ht="12.75" customHeight="1" thickBot="1">
      <c r="A50" s="22"/>
      <c r="B50" s="47">
        <v>231</v>
      </c>
      <c r="C50" s="147" t="s">
        <v>470</v>
      </c>
      <c r="D50" s="43">
        <v>3632</v>
      </c>
      <c r="E50" s="33">
        <v>2111</v>
      </c>
      <c r="F50" s="47"/>
      <c r="G50" s="32">
        <v>38</v>
      </c>
      <c r="H50" s="42">
        <v>385</v>
      </c>
      <c r="I50" s="24" t="s">
        <v>32</v>
      </c>
      <c r="J50" s="38">
        <v>20000</v>
      </c>
      <c r="K50" s="176" t="s">
        <v>497</v>
      </c>
      <c r="M50" s="38"/>
      <c r="N50" s="66">
        <f t="shared" si="0"/>
        <v>20000</v>
      </c>
    </row>
    <row r="51" spans="1:14" ht="12.75" customHeight="1" thickBot="1">
      <c r="A51" s="22"/>
      <c r="B51" s="47">
        <v>231</v>
      </c>
      <c r="C51" s="147" t="s">
        <v>470</v>
      </c>
      <c r="D51" s="43">
        <v>2221</v>
      </c>
      <c r="E51" s="33">
        <v>2133</v>
      </c>
      <c r="F51" s="47"/>
      <c r="G51" s="32">
        <v>39</v>
      </c>
      <c r="H51" s="42">
        <v>410</v>
      </c>
      <c r="I51" s="24" t="s">
        <v>334</v>
      </c>
      <c r="J51" s="38">
        <v>813000</v>
      </c>
      <c r="K51" s="176" t="s">
        <v>498</v>
      </c>
      <c r="M51" s="38"/>
      <c r="N51" s="66">
        <f t="shared" si="0"/>
        <v>813000</v>
      </c>
    </row>
    <row r="52" spans="1:14" ht="12.75" customHeight="1" thickBot="1">
      <c r="A52" s="22"/>
      <c r="B52" s="47">
        <v>231</v>
      </c>
      <c r="C52" s="147" t="s">
        <v>470</v>
      </c>
      <c r="D52" s="43">
        <v>3412</v>
      </c>
      <c r="E52" s="33">
        <v>2111</v>
      </c>
      <c r="F52" s="47"/>
      <c r="G52" s="32">
        <v>39</v>
      </c>
      <c r="H52" s="42">
        <v>414</v>
      </c>
      <c r="I52" s="24" t="s">
        <v>33</v>
      </c>
      <c r="J52" s="38">
        <v>1000</v>
      </c>
      <c r="K52" s="176" t="s">
        <v>498</v>
      </c>
      <c r="M52" s="38"/>
      <c r="N52" s="66">
        <f t="shared" si="0"/>
        <v>1000</v>
      </c>
    </row>
    <row r="53" spans="1:14" ht="12.75" customHeight="1" thickBot="1">
      <c r="A53" s="22"/>
      <c r="B53" s="47">
        <v>231</v>
      </c>
      <c r="C53" s="147" t="s">
        <v>470</v>
      </c>
      <c r="D53" s="43">
        <v>6171</v>
      </c>
      <c r="E53" s="33">
        <v>2322</v>
      </c>
      <c r="F53" s="47"/>
      <c r="G53" s="32">
        <v>19</v>
      </c>
      <c r="H53" s="42">
        <v>210</v>
      </c>
      <c r="I53" s="24" t="s">
        <v>419</v>
      </c>
      <c r="J53" s="38">
        <v>400000</v>
      </c>
      <c r="K53" s="176" t="s">
        <v>498</v>
      </c>
      <c r="M53" s="38"/>
      <c r="N53" s="66">
        <f t="shared" si="0"/>
        <v>400000</v>
      </c>
    </row>
    <row r="54" spans="1:14" ht="12.75" customHeight="1" thickBot="1">
      <c r="A54" s="22"/>
      <c r="B54" s="47">
        <v>231</v>
      </c>
      <c r="C54" s="147" t="s">
        <v>471</v>
      </c>
      <c r="D54" s="43">
        <v>3612</v>
      </c>
      <c r="E54" s="33">
        <v>2132</v>
      </c>
      <c r="F54" s="47"/>
      <c r="G54" s="33">
        <v>39</v>
      </c>
      <c r="H54" s="43">
        <v>415</v>
      </c>
      <c r="I54" s="25" t="s">
        <v>472</v>
      </c>
      <c r="J54" s="38">
        <f>4296516+1041000</f>
        <v>5337516</v>
      </c>
      <c r="K54" s="176" t="s">
        <v>500</v>
      </c>
      <c r="M54" s="38"/>
      <c r="N54" s="66">
        <f t="shared" si="0"/>
        <v>5337516</v>
      </c>
    </row>
    <row r="55" spans="1:14" ht="12.75" customHeight="1" thickBot="1">
      <c r="A55" s="22"/>
      <c r="B55" s="47">
        <v>231</v>
      </c>
      <c r="C55" s="147" t="s">
        <v>470</v>
      </c>
      <c r="D55" s="43">
        <v>3769</v>
      </c>
      <c r="E55" s="33">
        <v>2212</v>
      </c>
      <c r="F55" s="47"/>
      <c r="G55" s="32">
        <v>19</v>
      </c>
      <c r="H55" s="42">
        <v>429</v>
      </c>
      <c r="I55" s="24" t="s">
        <v>351</v>
      </c>
      <c r="J55" s="38">
        <v>40000</v>
      </c>
      <c r="K55" s="176" t="s">
        <v>488</v>
      </c>
      <c r="M55" s="38"/>
      <c r="N55" s="66">
        <f t="shared" si="0"/>
        <v>40000</v>
      </c>
    </row>
    <row r="56" spans="1:14" ht="12.75" customHeight="1" thickBot="1">
      <c r="A56" s="22"/>
      <c r="B56" s="47">
        <v>231</v>
      </c>
      <c r="C56" s="147" t="s">
        <v>474</v>
      </c>
      <c r="D56" s="43" t="s">
        <v>473</v>
      </c>
      <c r="E56" s="33">
        <v>2420</v>
      </c>
      <c r="F56" s="47"/>
      <c r="G56" s="32">
        <v>41</v>
      </c>
      <c r="H56" s="42">
        <v>437</v>
      </c>
      <c r="I56" s="24" t="s">
        <v>451</v>
      </c>
      <c r="J56" s="38">
        <v>5107281.09</v>
      </c>
      <c r="K56" s="176" t="s">
        <v>493</v>
      </c>
      <c r="M56" s="38"/>
      <c r="N56" s="66">
        <f t="shared" si="0"/>
        <v>5107281.09</v>
      </c>
    </row>
    <row r="57" spans="1:14" ht="12.75" customHeight="1" thickBot="1">
      <c r="A57" s="22"/>
      <c r="B57" s="47">
        <v>231</v>
      </c>
      <c r="C57" s="147" t="s">
        <v>470</v>
      </c>
      <c r="D57" s="43">
        <v>3419</v>
      </c>
      <c r="E57" s="33">
        <v>2111</v>
      </c>
      <c r="F57" s="47"/>
      <c r="G57" s="32">
        <v>39</v>
      </c>
      <c r="H57" s="42">
        <v>445</v>
      </c>
      <c r="I57" s="24" t="s">
        <v>452</v>
      </c>
      <c r="J57" s="38">
        <v>90000</v>
      </c>
      <c r="K57" s="176" t="s">
        <v>501</v>
      </c>
      <c r="M57" s="38"/>
      <c r="N57" s="66">
        <f t="shared" si="0"/>
        <v>90000</v>
      </c>
    </row>
    <row r="58" spans="1:14" ht="12.75" customHeight="1" thickBot="1">
      <c r="A58" s="22"/>
      <c r="B58" s="47">
        <v>231</v>
      </c>
      <c r="C58" s="147" t="s">
        <v>470</v>
      </c>
      <c r="D58" s="43">
        <v>3399</v>
      </c>
      <c r="E58" s="33">
        <v>2111</v>
      </c>
      <c r="F58" s="47"/>
      <c r="G58" s="32">
        <v>16</v>
      </c>
      <c r="H58" s="42">
        <v>36602</v>
      </c>
      <c r="I58" s="24" t="s">
        <v>34</v>
      </c>
      <c r="J58" s="38">
        <v>200000</v>
      </c>
      <c r="K58" s="213" t="s">
        <v>496</v>
      </c>
      <c r="M58" s="38"/>
      <c r="N58" s="66">
        <f t="shared" si="0"/>
        <v>200000</v>
      </c>
    </row>
    <row r="59" spans="1:14" ht="12.75" customHeight="1" thickBot="1">
      <c r="A59" s="22"/>
      <c r="B59" s="47">
        <v>231</v>
      </c>
      <c r="C59" s="147" t="s">
        <v>470</v>
      </c>
      <c r="D59" s="43">
        <v>3399</v>
      </c>
      <c r="E59" s="33">
        <v>2111</v>
      </c>
      <c r="F59" s="47"/>
      <c r="G59" s="32">
        <v>16</v>
      </c>
      <c r="H59" s="42">
        <v>36603</v>
      </c>
      <c r="I59" s="24" t="s">
        <v>35</v>
      </c>
      <c r="J59" s="38">
        <v>10000</v>
      </c>
      <c r="K59" s="213"/>
      <c r="M59" s="38"/>
      <c r="N59" s="66">
        <f t="shared" si="0"/>
        <v>10000</v>
      </c>
    </row>
    <row r="60" spans="1:14" ht="12.75" customHeight="1" thickBot="1">
      <c r="A60" s="22"/>
      <c r="B60" s="47">
        <v>231</v>
      </c>
      <c r="C60" s="147" t="s">
        <v>470</v>
      </c>
      <c r="D60" s="43">
        <v>3399</v>
      </c>
      <c r="E60" s="33">
        <v>2111</v>
      </c>
      <c r="F60" s="47"/>
      <c r="G60" s="32">
        <v>16</v>
      </c>
      <c r="H60" s="42">
        <v>36605</v>
      </c>
      <c r="I60" s="24" t="s">
        <v>36</v>
      </c>
      <c r="J60" s="38">
        <v>8000</v>
      </c>
      <c r="K60" s="213"/>
      <c r="M60" s="38"/>
      <c r="N60" s="66">
        <f t="shared" si="0"/>
        <v>8000</v>
      </c>
    </row>
    <row r="61" spans="1:14" ht="12.75" customHeight="1" thickBot="1">
      <c r="A61" s="22"/>
      <c r="B61" s="47">
        <v>231</v>
      </c>
      <c r="C61" s="147" t="s">
        <v>470</v>
      </c>
      <c r="D61" s="43">
        <v>3399</v>
      </c>
      <c r="E61" s="33">
        <v>2111</v>
      </c>
      <c r="F61" s="47"/>
      <c r="G61" s="32">
        <v>16</v>
      </c>
      <c r="H61" s="42">
        <v>36606</v>
      </c>
      <c r="I61" s="24" t="s">
        <v>37</v>
      </c>
      <c r="J61" s="38">
        <v>20000</v>
      </c>
      <c r="K61" s="213"/>
      <c r="M61" s="38"/>
      <c r="N61" s="66">
        <f t="shared" si="0"/>
        <v>20000</v>
      </c>
    </row>
    <row r="62" spans="1:14" ht="12.75" customHeight="1" thickBot="1">
      <c r="A62" s="22"/>
      <c r="B62" s="47">
        <v>231</v>
      </c>
      <c r="C62" s="147" t="s">
        <v>470</v>
      </c>
      <c r="D62" s="43">
        <v>3399</v>
      </c>
      <c r="E62" s="33">
        <v>2111</v>
      </c>
      <c r="F62" s="47"/>
      <c r="G62" s="32">
        <v>16</v>
      </c>
      <c r="H62" s="42">
        <v>36607</v>
      </c>
      <c r="I62" s="24" t="s">
        <v>38</v>
      </c>
      <c r="J62" s="38">
        <v>1000</v>
      </c>
      <c r="K62" s="213"/>
      <c r="M62" s="38"/>
      <c r="N62" s="66">
        <f t="shared" si="0"/>
        <v>1000</v>
      </c>
    </row>
    <row r="63" spans="1:14" ht="12.75" customHeight="1" thickBot="1">
      <c r="A63" s="22"/>
      <c r="B63" s="47">
        <v>231</v>
      </c>
      <c r="C63" s="147" t="s">
        <v>470</v>
      </c>
      <c r="D63" s="43">
        <v>3399</v>
      </c>
      <c r="E63" s="33">
        <v>2111</v>
      </c>
      <c r="F63" s="47"/>
      <c r="G63" s="32">
        <v>16</v>
      </c>
      <c r="H63" s="42">
        <v>36608</v>
      </c>
      <c r="I63" s="24" t="s">
        <v>39</v>
      </c>
      <c r="J63" s="38">
        <v>2500</v>
      </c>
      <c r="K63" s="213"/>
      <c r="M63" s="38"/>
      <c r="N63" s="66">
        <f t="shared" si="0"/>
        <v>2500</v>
      </c>
    </row>
    <row r="64" spans="1:14" ht="12.75" customHeight="1" thickBot="1">
      <c r="A64" s="22"/>
      <c r="B64" s="47">
        <v>231</v>
      </c>
      <c r="C64" s="147" t="s">
        <v>470</v>
      </c>
      <c r="D64" s="43">
        <v>3399</v>
      </c>
      <c r="E64" s="33">
        <v>2111</v>
      </c>
      <c r="F64" s="47"/>
      <c r="G64" s="32">
        <v>16</v>
      </c>
      <c r="H64" s="42">
        <v>36609</v>
      </c>
      <c r="I64" s="24" t="s">
        <v>40</v>
      </c>
      <c r="J64" s="38">
        <v>100000</v>
      </c>
      <c r="K64" s="213"/>
      <c r="M64" s="38"/>
      <c r="N64" s="66">
        <f t="shared" si="0"/>
        <v>100000</v>
      </c>
    </row>
    <row r="65" spans="1:14" ht="12.75" customHeight="1" thickBot="1">
      <c r="A65" s="22"/>
      <c r="B65" s="47">
        <v>231</v>
      </c>
      <c r="C65" s="147" t="s">
        <v>470</v>
      </c>
      <c r="D65" s="43">
        <v>3399</v>
      </c>
      <c r="E65" s="33">
        <v>2111</v>
      </c>
      <c r="F65" s="47"/>
      <c r="G65" s="32">
        <v>16</v>
      </c>
      <c r="H65" s="42">
        <v>36614</v>
      </c>
      <c r="I65" s="24" t="s">
        <v>41</v>
      </c>
      <c r="J65" s="38">
        <v>50000</v>
      </c>
      <c r="K65" s="213"/>
      <c r="M65" s="38"/>
      <c r="N65" s="66">
        <f t="shared" si="0"/>
        <v>50000</v>
      </c>
    </row>
    <row r="66" spans="1:14" ht="12.75" customHeight="1" thickBot="1">
      <c r="A66" s="22"/>
      <c r="B66" s="47">
        <v>231</v>
      </c>
      <c r="C66" s="147" t="s">
        <v>470</v>
      </c>
      <c r="D66" s="43">
        <v>3399</v>
      </c>
      <c r="E66" s="33">
        <v>2111</v>
      </c>
      <c r="F66" s="47"/>
      <c r="G66" s="32">
        <v>16</v>
      </c>
      <c r="H66" s="42">
        <v>36616</v>
      </c>
      <c r="I66" s="24" t="s">
        <v>42</v>
      </c>
      <c r="J66" s="38">
        <v>5000</v>
      </c>
      <c r="K66" s="213"/>
      <c r="M66" s="38"/>
      <c r="N66" s="66">
        <f t="shared" si="0"/>
        <v>5000</v>
      </c>
    </row>
    <row r="67" spans="1:14" ht="12.75" customHeight="1" thickBot="1">
      <c r="A67" s="22"/>
      <c r="B67" s="47">
        <v>231</v>
      </c>
      <c r="C67" s="147" t="s">
        <v>470</v>
      </c>
      <c r="D67" s="43">
        <v>3399</v>
      </c>
      <c r="E67" s="33">
        <v>2111</v>
      </c>
      <c r="F67" s="47"/>
      <c r="G67" s="32">
        <v>16</v>
      </c>
      <c r="H67" s="42">
        <v>36617</v>
      </c>
      <c r="I67" s="24" t="s">
        <v>43</v>
      </c>
      <c r="J67" s="38">
        <v>20000</v>
      </c>
      <c r="K67" s="213"/>
      <c r="M67" s="38"/>
      <c r="N67" s="66">
        <f t="shared" si="0"/>
        <v>20000</v>
      </c>
    </row>
    <row r="68" spans="1:14" ht="12.75" customHeight="1" thickBot="1">
      <c r="A68" s="22"/>
      <c r="B68" s="47">
        <v>232</v>
      </c>
      <c r="C68" s="147" t="s">
        <v>527</v>
      </c>
      <c r="D68" s="43">
        <v>3399</v>
      </c>
      <c r="E68" s="33">
        <v>2111</v>
      </c>
      <c r="F68" s="47"/>
      <c r="G68" s="32">
        <v>16</v>
      </c>
      <c r="H68" s="42">
        <v>36619</v>
      </c>
      <c r="I68" s="24" t="s">
        <v>126</v>
      </c>
      <c r="J68" s="38">
        <v>0</v>
      </c>
      <c r="K68" s="213"/>
      <c r="M68" s="38">
        <v>23220</v>
      </c>
      <c r="N68" s="66">
        <f t="shared" si="0"/>
        <v>23220</v>
      </c>
    </row>
    <row r="69" spans="1:14" ht="12.75" customHeight="1" thickBot="1">
      <c r="A69" s="22"/>
      <c r="B69" s="47">
        <v>231</v>
      </c>
      <c r="C69" s="147" t="s">
        <v>470</v>
      </c>
      <c r="D69" s="43">
        <v>3639</v>
      </c>
      <c r="E69" s="33">
        <v>2322</v>
      </c>
      <c r="F69" s="47"/>
      <c r="G69" s="32">
        <v>38</v>
      </c>
      <c r="H69" s="42">
        <v>38603</v>
      </c>
      <c r="I69" s="24" t="s">
        <v>44</v>
      </c>
      <c r="J69" s="38">
        <v>20000</v>
      </c>
      <c r="K69" s="213"/>
      <c r="M69" s="38"/>
      <c r="N69" s="66">
        <f t="shared" si="0"/>
        <v>20000</v>
      </c>
    </row>
    <row r="70" spans="1:14" ht="12.75" customHeight="1" thickBot="1">
      <c r="A70" s="22"/>
      <c r="B70" s="47">
        <v>231</v>
      </c>
      <c r="C70" s="147" t="s">
        <v>470</v>
      </c>
      <c r="D70" s="43">
        <v>3722</v>
      </c>
      <c r="E70" s="33">
        <v>2111</v>
      </c>
      <c r="F70" s="47"/>
      <c r="G70" s="32">
        <v>2</v>
      </c>
      <c r="H70" s="42">
        <v>38903</v>
      </c>
      <c r="I70" s="24" t="s">
        <v>453</v>
      </c>
      <c r="J70" s="38">
        <v>5000</v>
      </c>
      <c r="K70" s="176" t="s">
        <v>502</v>
      </c>
      <c r="M70" s="38"/>
      <c r="N70" s="66">
        <f t="shared" si="0"/>
        <v>5000</v>
      </c>
    </row>
    <row r="71" spans="1:14" ht="12.75" customHeight="1" thickBot="1">
      <c r="A71" s="22"/>
      <c r="B71" s="47">
        <v>231</v>
      </c>
      <c r="C71" s="147" t="s">
        <v>470</v>
      </c>
      <c r="D71" s="43">
        <v>3725</v>
      </c>
      <c r="E71" s="33">
        <v>2111</v>
      </c>
      <c r="F71" s="47"/>
      <c r="G71" s="32">
        <v>2</v>
      </c>
      <c r="H71" s="42">
        <v>38908</v>
      </c>
      <c r="I71" s="24" t="s">
        <v>454</v>
      </c>
      <c r="J71" s="38">
        <v>460000</v>
      </c>
      <c r="K71" s="176" t="s">
        <v>502</v>
      </c>
      <c r="M71" s="38"/>
      <c r="N71" s="66">
        <f t="shared" si="0"/>
        <v>460000</v>
      </c>
    </row>
    <row r="72" spans="1:14" ht="12.75" customHeight="1" thickBot="1">
      <c r="A72" s="22"/>
      <c r="B72" s="47">
        <v>231</v>
      </c>
      <c r="C72" s="147" t="s">
        <v>470</v>
      </c>
      <c r="D72" s="43">
        <v>1011</v>
      </c>
      <c r="E72" s="33">
        <v>2131</v>
      </c>
      <c r="F72" s="47"/>
      <c r="G72" s="32">
        <v>9</v>
      </c>
      <c r="H72" s="42" t="s">
        <v>45</v>
      </c>
      <c r="I72" s="24" t="s">
        <v>455</v>
      </c>
      <c r="J72" s="38">
        <v>850000</v>
      </c>
      <c r="K72" s="176" t="s">
        <v>497</v>
      </c>
      <c r="M72" s="38"/>
      <c r="N72" s="66">
        <f t="shared" si="0"/>
        <v>850000</v>
      </c>
    </row>
    <row r="73" spans="1:14" ht="12.75" customHeight="1" thickBot="1">
      <c r="A73" s="22"/>
      <c r="B73" s="47">
        <v>231</v>
      </c>
      <c r="C73" s="147" t="s">
        <v>470</v>
      </c>
      <c r="D73" s="43">
        <v>3613</v>
      </c>
      <c r="E73" s="33">
        <v>2111</v>
      </c>
      <c r="F73" s="47"/>
      <c r="G73" s="32">
        <v>39</v>
      </c>
      <c r="H73" s="42" t="s">
        <v>45</v>
      </c>
      <c r="I73" s="24" t="s">
        <v>456</v>
      </c>
      <c r="J73" s="38">
        <v>263868</v>
      </c>
      <c r="K73" s="213" t="s">
        <v>500</v>
      </c>
      <c r="M73" s="38"/>
      <c r="N73" s="66">
        <f aca="true" t="shared" si="1" ref="N73:N99">M73+J73</f>
        <v>263868</v>
      </c>
    </row>
    <row r="74" spans="1:14" ht="12.75" customHeight="1" thickBot="1">
      <c r="A74" s="22"/>
      <c r="B74" s="47">
        <v>231</v>
      </c>
      <c r="C74" s="147" t="s">
        <v>471</v>
      </c>
      <c r="D74" s="43">
        <v>3613</v>
      </c>
      <c r="E74" s="33">
        <v>2132</v>
      </c>
      <c r="F74" s="47"/>
      <c r="G74" s="32">
        <v>39</v>
      </c>
      <c r="H74" s="42">
        <v>70</v>
      </c>
      <c r="I74" s="24" t="s">
        <v>380</v>
      </c>
      <c r="J74" s="38">
        <v>409200</v>
      </c>
      <c r="K74" s="213"/>
      <c r="M74" s="38"/>
      <c r="N74" s="66">
        <f t="shared" si="1"/>
        <v>409200</v>
      </c>
    </row>
    <row r="75" spans="1:14" ht="12.75" customHeight="1" thickBot="1">
      <c r="A75" s="22"/>
      <c r="B75" s="47">
        <v>231</v>
      </c>
      <c r="C75" s="147" t="s">
        <v>471</v>
      </c>
      <c r="D75" s="43">
        <v>3613</v>
      </c>
      <c r="E75" s="33">
        <v>2132</v>
      </c>
      <c r="F75" s="47"/>
      <c r="G75" s="32">
        <v>39</v>
      </c>
      <c r="H75" s="42">
        <v>71</v>
      </c>
      <c r="I75" s="24" t="s">
        <v>381</v>
      </c>
      <c r="J75" s="38">
        <v>112044</v>
      </c>
      <c r="K75" s="213"/>
      <c r="M75" s="38"/>
      <c r="N75" s="66">
        <f t="shared" si="1"/>
        <v>112044</v>
      </c>
    </row>
    <row r="76" spans="1:14" ht="12.75" customHeight="1" thickBot="1">
      <c r="A76" s="22"/>
      <c r="B76" s="47">
        <v>231</v>
      </c>
      <c r="C76" s="147" t="s">
        <v>471</v>
      </c>
      <c r="D76" s="43">
        <v>3613</v>
      </c>
      <c r="E76" s="33">
        <v>2132</v>
      </c>
      <c r="F76" s="47"/>
      <c r="G76" s="32">
        <v>39</v>
      </c>
      <c r="H76" s="42">
        <v>210</v>
      </c>
      <c r="I76" s="24" t="s">
        <v>386</v>
      </c>
      <c r="J76" s="38">
        <v>13212</v>
      </c>
      <c r="K76" s="213"/>
      <c r="M76" s="38"/>
      <c r="N76" s="66">
        <f t="shared" si="1"/>
        <v>13212</v>
      </c>
    </row>
    <row r="77" spans="1:14" ht="12.75" customHeight="1" thickBot="1">
      <c r="A77" s="22"/>
      <c r="B77" s="47">
        <v>231</v>
      </c>
      <c r="C77" s="147" t="s">
        <v>471</v>
      </c>
      <c r="D77" s="43">
        <v>3613</v>
      </c>
      <c r="E77" s="33">
        <v>2132</v>
      </c>
      <c r="F77" s="47"/>
      <c r="G77" s="32">
        <v>39</v>
      </c>
      <c r="H77" s="42">
        <v>222</v>
      </c>
      <c r="I77" s="24" t="s">
        <v>383</v>
      </c>
      <c r="J77" s="38"/>
      <c r="K77" s="213"/>
      <c r="M77" s="38"/>
      <c r="N77" s="66">
        <f t="shared" si="1"/>
        <v>0</v>
      </c>
    </row>
    <row r="78" spans="1:14" ht="12.75" customHeight="1" thickBot="1">
      <c r="A78" s="22"/>
      <c r="B78" s="47">
        <v>231</v>
      </c>
      <c r="C78" s="147" t="s">
        <v>471</v>
      </c>
      <c r="D78" s="43">
        <v>3613</v>
      </c>
      <c r="E78" s="33">
        <v>2132</v>
      </c>
      <c r="F78" s="47"/>
      <c r="G78" s="32">
        <v>39</v>
      </c>
      <c r="H78" s="42">
        <v>239</v>
      </c>
      <c r="I78" s="24" t="s">
        <v>250</v>
      </c>
      <c r="J78" s="38">
        <v>36780</v>
      </c>
      <c r="K78" s="213"/>
      <c r="M78" s="38"/>
      <c r="N78" s="66">
        <f t="shared" si="1"/>
        <v>36780</v>
      </c>
    </row>
    <row r="79" spans="1:14" ht="12.75" customHeight="1" thickBot="1">
      <c r="A79" s="22"/>
      <c r="B79" s="47">
        <v>231</v>
      </c>
      <c r="C79" s="147" t="s">
        <v>471</v>
      </c>
      <c r="D79" s="43">
        <v>3613</v>
      </c>
      <c r="E79" s="33">
        <v>2132</v>
      </c>
      <c r="F79" s="47"/>
      <c r="G79" s="32">
        <v>39</v>
      </c>
      <c r="H79" s="42">
        <v>351</v>
      </c>
      <c r="I79" s="24" t="s">
        <v>396</v>
      </c>
      <c r="J79" s="38">
        <v>14880</v>
      </c>
      <c r="K79" s="213"/>
      <c r="M79" s="38"/>
      <c r="N79" s="66">
        <f t="shared" si="1"/>
        <v>14880</v>
      </c>
    </row>
    <row r="80" spans="1:14" ht="12.75" customHeight="1" thickBot="1">
      <c r="A80" s="22"/>
      <c r="B80" s="47">
        <v>231</v>
      </c>
      <c r="C80" s="147" t="s">
        <v>471</v>
      </c>
      <c r="D80" s="43">
        <v>3613</v>
      </c>
      <c r="E80" s="33">
        <v>2132</v>
      </c>
      <c r="F80" s="47"/>
      <c r="G80" s="32">
        <v>39</v>
      </c>
      <c r="H80" s="42">
        <v>381</v>
      </c>
      <c r="I80" s="24" t="s">
        <v>398</v>
      </c>
      <c r="J80" s="38">
        <v>262632</v>
      </c>
      <c r="K80" s="213"/>
      <c r="M80" s="38"/>
      <c r="N80" s="66">
        <f t="shared" si="1"/>
        <v>262632</v>
      </c>
    </row>
    <row r="81" spans="1:14" ht="12.75" customHeight="1" thickBot="1">
      <c r="A81" s="22"/>
      <c r="B81" s="47">
        <v>231</v>
      </c>
      <c r="C81" s="147" t="s">
        <v>471</v>
      </c>
      <c r="D81" s="43">
        <v>3613</v>
      </c>
      <c r="E81" s="33">
        <v>2132</v>
      </c>
      <c r="F81" s="47"/>
      <c r="G81" s="32">
        <v>39</v>
      </c>
      <c r="H81" s="42">
        <v>385</v>
      </c>
      <c r="I81" s="24" t="s">
        <v>390</v>
      </c>
      <c r="J81" s="38">
        <v>60480</v>
      </c>
      <c r="K81" s="213"/>
      <c r="M81" s="38"/>
      <c r="N81" s="66">
        <f t="shared" si="1"/>
        <v>60480</v>
      </c>
    </row>
    <row r="82" spans="1:14" ht="12.75" customHeight="1" thickBot="1">
      <c r="A82" s="22"/>
      <c r="B82" s="47">
        <v>231</v>
      </c>
      <c r="C82" s="147" t="s">
        <v>471</v>
      </c>
      <c r="D82" s="43">
        <v>3613</v>
      </c>
      <c r="E82" s="33">
        <v>2132</v>
      </c>
      <c r="F82" s="47"/>
      <c r="G82" s="32">
        <v>39</v>
      </c>
      <c r="H82" s="42">
        <v>392</v>
      </c>
      <c r="I82" s="24" t="s">
        <v>387</v>
      </c>
      <c r="J82" s="38"/>
      <c r="K82" s="213"/>
      <c r="M82" s="38"/>
      <c r="N82" s="66">
        <f t="shared" si="1"/>
        <v>0</v>
      </c>
    </row>
    <row r="83" spans="1:14" ht="12.75" customHeight="1" thickBot="1">
      <c r="A83" s="22"/>
      <c r="B83" s="47">
        <v>231</v>
      </c>
      <c r="C83" s="147" t="s">
        <v>471</v>
      </c>
      <c r="D83" s="43">
        <v>3613</v>
      </c>
      <c r="E83" s="33">
        <v>2132</v>
      </c>
      <c r="F83" s="47"/>
      <c r="G83" s="32">
        <v>39</v>
      </c>
      <c r="H83" s="42">
        <v>420</v>
      </c>
      <c r="I83" s="24" t="s">
        <v>259</v>
      </c>
      <c r="J83" s="38">
        <v>195216</v>
      </c>
      <c r="K83" s="213"/>
      <c r="M83" s="38"/>
      <c r="N83" s="66">
        <f t="shared" si="1"/>
        <v>195216</v>
      </c>
    </row>
    <row r="84" spans="1:14" ht="12.75" customHeight="1" thickBot="1">
      <c r="A84" s="22"/>
      <c r="B84" s="47">
        <v>231</v>
      </c>
      <c r="C84" s="147" t="s">
        <v>471</v>
      </c>
      <c r="D84" s="43">
        <v>3613</v>
      </c>
      <c r="E84" s="33">
        <v>2132</v>
      </c>
      <c r="F84" s="47"/>
      <c r="G84" s="32">
        <v>39</v>
      </c>
      <c r="H84" s="42">
        <v>422</v>
      </c>
      <c r="I84" s="24" t="s">
        <v>388</v>
      </c>
      <c r="J84" s="38">
        <v>472668</v>
      </c>
      <c r="K84" s="213"/>
      <c r="M84" s="38"/>
      <c r="N84" s="66">
        <f t="shared" si="1"/>
        <v>472668</v>
      </c>
    </row>
    <row r="85" spans="1:14" ht="12.75" customHeight="1" thickBot="1">
      <c r="A85" s="22"/>
      <c r="B85" s="47">
        <v>231</v>
      </c>
      <c r="C85" s="147" t="s">
        <v>471</v>
      </c>
      <c r="D85" s="43">
        <v>3613</v>
      </c>
      <c r="E85" s="33">
        <v>2132</v>
      </c>
      <c r="F85" s="47"/>
      <c r="G85" s="32">
        <v>39</v>
      </c>
      <c r="H85" s="42">
        <v>435</v>
      </c>
      <c r="I85" s="24" t="s">
        <v>391</v>
      </c>
      <c r="J85" s="38">
        <v>123996</v>
      </c>
      <c r="K85" s="213"/>
      <c r="M85" s="38"/>
      <c r="N85" s="66">
        <f t="shared" si="1"/>
        <v>123996</v>
      </c>
    </row>
    <row r="86" spans="1:14" ht="12.75" customHeight="1" thickBot="1">
      <c r="A86" s="22"/>
      <c r="B86" s="47">
        <v>231</v>
      </c>
      <c r="C86" s="147" t="s">
        <v>471</v>
      </c>
      <c r="D86" s="43">
        <v>3613</v>
      </c>
      <c r="E86" s="33">
        <v>2132</v>
      </c>
      <c r="F86" s="47"/>
      <c r="G86" s="32">
        <v>39</v>
      </c>
      <c r="H86" s="42">
        <v>431</v>
      </c>
      <c r="I86" s="24" t="s">
        <v>397</v>
      </c>
      <c r="J86" s="38">
        <v>163764</v>
      </c>
      <c r="K86" s="213"/>
      <c r="M86" s="38"/>
      <c r="N86" s="66">
        <f t="shared" si="1"/>
        <v>163764</v>
      </c>
    </row>
    <row r="87" spans="1:14" ht="12.75" customHeight="1" thickBot="1">
      <c r="A87" s="22"/>
      <c r="B87" s="47">
        <v>231</v>
      </c>
      <c r="C87" s="147" t="s">
        <v>471</v>
      </c>
      <c r="D87" s="43">
        <v>3613</v>
      </c>
      <c r="E87" s="33">
        <v>2132</v>
      </c>
      <c r="F87" s="47"/>
      <c r="G87" s="32">
        <v>39</v>
      </c>
      <c r="H87" s="42">
        <v>434</v>
      </c>
      <c r="I87" s="24" t="s">
        <v>389</v>
      </c>
      <c r="J87" s="38">
        <v>15000</v>
      </c>
      <c r="K87" s="213"/>
      <c r="M87" s="38"/>
      <c r="N87" s="66">
        <f t="shared" si="1"/>
        <v>15000</v>
      </c>
    </row>
    <row r="88" spans="1:14" ht="12.75" customHeight="1" thickBot="1">
      <c r="A88" s="22"/>
      <c r="B88" s="47">
        <v>231</v>
      </c>
      <c r="C88" s="147" t="s">
        <v>471</v>
      </c>
      <c r="D88" s="43">
        <v>3613</v>
      </c>
      <c r="E88" s="33">
        <v>2132</v>
      </c>
      <c r="F88" s="47"/>
      <c r="G88" s="32">
        <v>39</v>
      </c>
      <c r="H88" s="42">
        <v>558</v>
      </c>
      <c r="I88" s="24" t="s">
        <v>392</v>
      </c>
      <c r="J88" s="38">
        <v>265284</v>
      </c>
      <c r="K88" s="213"/>
      <c r="M88" s="38"/>
      <c r="N88" s="66">
        <f t="shared" si="1"/>
        <v>265284</v>
      </c>
    </row>
    <row r="89" spans="1:14" ht="12.75" customHeight="1" thickBot="1">
      <c r="A89" s="22"/>
      <c r="B89" s="47">
        <v>231</v>
      </c>
      <c r="C89" s="147" t="s">
        <v>471</v>
      </c>
      <c r="D89" s="43">
        <v>3613</v>
      </c>
      <c r="E89" s="33">
        <v>2132</v>
      </c>
      <c r="F89" s="47"/>
      <c r="G89" s="32">
        <v>39</v>
      </c>
      <c r="H89" s="42">
        <v>361</v>
      </c>
      <c r="I89" s="24" t="s">
        <v>395</v>
      </c>
      <c r="J89" s="38">
        <v>44040</v>
      </c>
      <c r="K89" s="213"/>
      <c r="M89" s="38"/>
      <c r="N89" s="66">
        <f t="shared" si="1"/>
        <v>44040</v>
      </c>
    </row>
    <row r="90" spans="1:14" ht="12.75" customHeight="1" thickBot="1">
      <c r="A90" s="22"/>
      <c r="B90" s="47">
        <v>231</v>
      </c>
      <c r="C90" s="147" t="s">
        <v>471</v>
      </c>
      <c r="D90" s="43">
        <v>3613</v>
      </c>
      <c r="E90" s="33">
        <v>2132</v>
      </c>
      <c r="F90" s="47"/>
      <c r="G90" s="32">
        <v>39</v>
      </c>
      <c r="H90" s="42">
        <v>138</v>
      </c>
      <c r="I90" s="24" t="s">
        <v>399</v>
      </c>
      <c r="J90" s="38">
        <v>174672</v>
      </c>
      <c r="K90" s="213"/>
      <c r="M90" s="38"/>
      <c r="N90" s="66">
        <f t="shared" si="1"/>
        <v>174672</v>
      </c>
    </row>
    <row r="91" spans="1:14" ht="12.75" customHeight="1" thickBot="1">
      <c r="A91" s="22"/>
      <c r="B91" s="47">
        <v>231</v>
      </c>
      <c r="C91" s="147" t="s">
        <v>471</v>
      </c>
      <c r="D91" s="43">
        <v>3613</v>
      </c>
      <c r="E91" s="33">
        <v>2132</v>
      </c>
      <c r="F91" s="47"/>
      <c r="G91" s="32">
        <v>39</v>
      </c>
      <c r="H91" s="42">
        <v>361</v>
      </c>
      <c r="I91" s="24" t="s">
        <v>475</v>
      </c>
      <c r="J91" s="38">
        <v>17136</v>
      </c>
      <c r="K91" s="213"/>
      <c r="M91" s="38"/>
      <c r="N91" s="66">
        <f t="shared" si="1"/>
        <v>17136</v>
      </c>
    </row>
    <row r="92" spans="1:14" ht="12.75" customHeight="1" thickBot="1">
      <c r="A92" s="22"/>
      <c r="B92" s="47">
        <v>231</v>
      </c>
      <c r="C92" s="147" t="s">
        <v>470</v>
      </c>
      <c r="D92" s="43">
        <v>3639</v>
      </c>
      <c r="E92" s="33">
        <v>2133</v>
      </c>
      <c r="F92" s="47"/>
      <c r="G92" s="32">
        <v>19</v>
      </c>
      <c r="H92" s="42">
        <v>212</v>
      </c>
      <c r="I92" s="24" t="s">
        <v>382</v>
      </c>
      <c r="J92" s="38">
        <v>14280</v>
      </c>
      <c r="K92" s="213"/>
      <c r="M92" s="38"/>
      <c r="N92" s="66">
        <f t="shared" si="1"/>
        <v>14280</v>
      </c>
    </row>
    <row r="93" spans="1:14" ht="12.75" customHeight="1" thickBot="1">
      <c r="A93" s="22"/>
      <c r="B93" s="47">
        <v>231</v>
      </c>
      <c r="C93" s="147" t="s">
        <v>470</v>
      </c>
      <c r="D93" s="43">
        <v>6310</v>
      </c>
      <c r="E93" s="33">
        <v>2141</v>
      </c>
      <c r="F93" s="47"/>
      <c r="G93" s="32">
        <v>41</v>
      </c>
      <c r="H93" s="42"/>
      <c r="I93" s="24" t="s">
        <v>459</v>
      </c>
      <c r="J93" s="38">
        <v>50000</v>
      </c>
      <c r="K93" s="176" t="s">
        <v>493</v>
      </c>
      <c r="M93" s="38"/>
      <c r="N93" s="66">
        <f t="shared" si="1"/>
        <v>50000</v>
      </c>
    </row>
    <row r="94" spans="1:14" ht="12.75" customHeight="1" thickBot="1">
      <c r="A94" s="22"/>
      <c r="B94" s="47">
        <v>231</v>
      </c>
      <c r="C94" s="147" t="s">
        <v>470</v>
      </c>
      <c r="D94" s="43">
        <v>6171</v>
      </c>
      <c r="E94" s="33">
        <v>2329</v>
      </c>
      <c r="F94" s="47"/>
      <c r="G94" s="32">
        <v>41</v>
      </c>
      <c r="H94" s="42" t="s">
        <v>45</v>
      </c>
      <c r="I94" s="26" t="s">
        <v>458</v>
      </c>
      <c r="J94" s="38">
        <v>450000</v>
      </c>
      <c r="K94" s="176" t="s">
        <v>503</v>
      </c>
      <c r="M94" s="38"/>
      <c r="N94" s="66">
        <f t="shared" si="1"/>
        <v>450000</v>
      </c>
    </row>
    <row r="95" spans="1:14" ht="12.75" customHeight="1" thickBot="1">
      <c r="A95" s="88"/>
      <c r="B95" s="47">
        <v>231</v>
      </c>
      <c r="C95" s="147" t="s">
        <v>470</v>
      </c>
      <c r="D95" s="15" t="s">
        <v>473</v>
      </c>
      <c r="E95" s="90">
        <v>2460</v>
      </c>
      <c r="F95" s="89"/>
      <c r="G95" s="91">
        <v>41</v>
      </c>
      <c r="H95" s="92" t="s">
        <v>45</v>
      </c>
      <c r="I95" s="93" t="s">
        <v>457</v>
      </c>
      <c r="J95" s="94">
        <v>550000</v>
      </c>
      <c r="K95" s="176" t="s">
        <v>504</v>
      </c>
      <c r="M95" s="94"/>
      <c r="N95" s="66">
        <f t="shared" si="1"/>
        <v>550000</v>
      </c>
    </row>
    <row r="96" spans="1:14" ht="15" customHeight="1" thickBot="1">
      <c r="A96" s="98"/>
      <c r="B96" s="99"/>
      <c r="C96" s="152"/>
      <c r="D96" s="100"/>
      <c r="E96" s="101"/>
      <c r="F96" s="99"/>
      <c r="G96" s="85">
        <v>3</v>
      </c>
      <c r="H96" s="83"/>
      <c r="I96" s="86" t="s">
        <v>46</v>
      </c>
      <c r="J96" s="87">
        <v>10000000</v>
      </c>
      <c r="K96" s="176"/>
      <c r="M96" s="87">
        <f>SUM(M97:M99)</f>
        <v>0</v>
      </c>
      <c r="N96" s="87">
        <f>SUM(N97:N99)</f>
        <v>10000000</v>
      </c>
    </row>
    <row r="97" spans="1:14" ht="12.75" customHeight="1" thickBot="1">
      <c r="A97" s="67"/>
      <c r="B97" s="68">
        <v>231</v>
      </c>
      <c r="C97" s="153" t="s">
        <v>470</v>
      </c>
      <c r="D97" s="69">
        <v>3639</v>
      </c>
      <c r="E97" s="70">
        <v>3111</v>
      </c>
      <c r="F97" s="68"/>
      <c r="G97" s="71">
        <v>41</v>
      </c>
      <c r="H97" s="72" t="s">
        <v>45</v>
      </c>
      <c r="I97" s="96" t="s">
        <v>47</v>
      </c>
      <c r="J97" s="74">
        <v>8000000</v>
      </c>
      <c r="K97" s="176" t="s">
        <v>497</v>
      </c>
      <c r="M97" s="74"/>
      <c r="N97" s="66">
        <f t="shared" si="1"/>
        <v>8000000</v>
      </c>
    </row>
    <row r="98" spans="1:14" ht="12.75" customHeight="1" thickBot="1">
      <c r="A98" s="22"/>
      <c r="B98" s="47">
        <v>231</v>
      </c>
      <c r="C98" s="153" t="s">
        <v>470</v>
      </c>
      <c r="D98" s="43">
        <v>3639</v>
      </c>
      <c r="E98" s="33">
        <v>3119</v>
      </c>
      <c r="F98" s="47"/>
      <c r="G98" s="32">
        <v>41</v>
      </c>
      <c r="H98" s="42" t="s">
        <v>45</v>
      </c>
      <c r="I98" s="26" t="s">
        <v>335</v>
      </c>
      <c r="J98" s="38">
        <v>500000</v>
      </c>
      <c r="K98" s="176" t="s">
        <v>499</v>
      </c>
      <c r="M98" s="38"/>
      <c r="N98" s="66">
        <f t="shared" si="1"/>
        <v>500000</v>
      </c>
    </row>
    <row r="99" spans="1:14" ht="12.75" customHeight="1" thickBot="1">
      <c r="A99" s="88"/>
      <c r="B99" s="47">
        <v>231</v>
      </c>
      <c r="C99" s="153" t="s">
        <v>470</v>
      </c>
      <c r="D99" s="15">
        <v>3612</v>
      </c>
      <c r="E99" s="90">
        <v>3112</v>
      </c>
      <c r="F99" s="89"/>
      <c r="G99" s="91">
        <v>41</v>
      </c>
      <c r="H99" s="92" t="s">
        <v>45</v>
      </c>
      <c r="I99" s="95" t="s">
        <v>48</v>
      </c>
      <c r="J99" s="94">
        <v>1500000</v>
      </c>
      <c r="K99" s="176" t="s">
        <v>500</v>
      </c>
      <c r="M99" s="94"/>
      <c r="N99" s="66">
        <f t="shared" si="1"/>
        <v>1500000</v>
      </c>
    </row>
    <row r="100" spans="1:14" ht="15" customHeight="1" thickBot="1">
      <c r="A100" s="98"/>
      <c r="B100" s="99"/>
      <c r="C100" s="152"/>
      <c r="D100" s="100"/>
      <c r="E100" s="101"/>
      <c r="F100" s="99"/>
      <c r="G100" s="85">
        <v>4</v>
      </c>
      <c r="H100" s="83"/>
      <c r="I100" s="86" t="s">
        <v>49</v>
      </c>
      <c r="J100" s="87">
        <v>144457336.75</v>
      </c>
      <c r="K100" s="176"/>
      <c r="M100" s="87">
        <f>SUM(M101:M127)</f>
        <v>236316</v>
      </c>
      <c r="N100" s="87">
        <f>SUM(N101:N127)</f>
        <v>144693652.75</v>
      </c>
    </row>
    <row r="101" spans="1:14" ht="12.75" customHeight="1" thickBot="1">
      <c r="A101" s="67"/>
      <c r="B101" s="68">
        <v>231</v>
      </c>
      <c r="C101" s="153" t="s">
        <v>474</v>
      </c>
      <c r="D101" s="69" t="s">
        <v>45</v>
      </c>
      <c r="E101" s="70">
        <v>4116</v>
      </c>
      <c r="F101" s="68"/>
      <c r="G101" s="71">
        <v>28</v>
      </c>
      <c r="H101" s="72" t="s">
        <v>45</v>
      </c>
      <c r="I101" s="97" t="s">
        <v>50</v>
      </c>
      <c r="J101" s="74">
        <v>2500000</v>
      </c>
      <c r="K101" s="176" t="s">
        <v>491</v>
      </c>
      <c r="M101" s="74"/>
      <c r="N101" s="74">
        <f>M101+J101</f>
        <v>2500000</v>
      </c>
    </row>
    <row r="102" spans="1:14" ht="12.75" customHeight="1" thickBot="1">
      <c r="A102" s="22"/>
      <c r="B102" s="68">
        <v>231</v>
      </c>
      <c r="C102" s="153" t="s">
        <v>474</v>
      </c>
      <c r="D102" s="43" t="s">
        <v>45</v>
      </c>
      <c r="E102" s="33">
        <v>4112</v>
      </c>
      <c r="F102" s="47"/>
      <c r="G102" s="32">
        <v>41</v>
      </c>
      <c r="H102" s="42" t="s">
        <v>45</v>
      </c>
      <c r="I102" s="27" t="s">
        <v>51</v>
      </c>
      <c r="J102" s="38">
        <v>5093200</v>
      </c>
      <c r="K102" s="176" t="s">
        <v>493</v>
      </c>
      <c r="M102" s="38"/>
      <c r="N102" s="74">
        <f aca="true" t="shared" si="2" ref="N102:N134">M102+J102</f>
        <v>5093200</v>
      </c>
    </row>
    <row r="103" spans="1:14" ht="12.75" customHeight="1" thickBot="1">
      <c r="A103" s="22"/>
      <c r="B103" s="68">
        <v>231</v>
      </c>
      <c r="C103" s="153" t="s">
        <v>474</v>
      </c>
      <c r="D103" s="43" t="s">
        <v>45</v>
      </c>
      <c r="E103" s="33">
        <v>4112</v>
      </c>
      <c r="F103" s="47"/>
      <c r="G103" s="32">
        <v>41</v>
      </c>
      <c r="H103" s="42" t="s">
        <v>45</v>
      </c>
      <c r="I103" s="27" t="s">
        <v>52</v>
      </c>
      <c r="J103" s="38">
        <v>1332351</v>
      </c>
      <c r="K103" s="176" t="s">
        <v>493</v>
      </c>
      <c r="M103" s="38">
        <v>-7951</v>
      </c>
      <c r="N103" s="74">
        <f t="shared" si="2"/>
        <v>1324400</v>
      </c>
    </row>
    <row r="104" spans="1:14" ht="12.75" customHeight="1" thickBot="1">
      <c r="A104" s="22"/>
      <c r="B104" s="68">
        <v>231</v>
      </c>
      <c r="C104" s="153" t="s">
        <v>474</v>
      </c>
      <c r="D104" s="43" t="s">
        <v>45</v>
      </c>
      <c r="E104" s="33">
        <v>4116</v>
      </c>
      <c r="F104" s="47">
        <v>13234</v>
      </c>
      <c r="G104" s="34">
        <v>22</v>
      </c>
      <c r="H104" s="44">
        <v>225</v>
      </c>
      <c r="I104" s="24" t="s">
        <v>53</v>
      </c>
      <c r="J104" s="38">
        <v>495000</v>
      </c>
      <c r="K104" s="176" t="s">
        <v>498</v>
      </c>
      <c r="M104" s="38"/>
      <c r="N104" s="74">
        <f t="shared" si="2"/>
        <v>495000</v>
      </c>
    </row>
    <row r="105" spans="1:14" ht="12.75" customHeight="1" hidden="1">
      <c r="A105" s="22"/>
      <c r="B105" s="68">
        <v>231</v>
      </c>
      <c r="C105" s="153" t="s">
        <v>474</v>
      </c>
      <c r="D105" s="43" t="s">
        <v>45</v>
      </c>
      <c r="E105" s="33"/>
      <c r="F105" s="47"/>
      <c r="G105" s="32">
        <v>21</v>
      </c>
      <c r="H105" s="42">
        <v>2011</v>
      </c>
      <c r="I105" s="24" t="s">
        <v>340</v>
      </c>
      <c r="J105" s="38"/>
      <c r="K105" s="176"/>
      <c r="M105" s="38"/>
      <c r="N105" s="74">
        <f t="shared" si="2"/>
        <v>0</v>
      </c>
    </row>
    <row r="106" spans="1:14" ht="12.75" customHeight="1" hidden="1">
      <c r="A106" s="22"/>
      <c r="B106" s="68">
        <v>231</v>
      </c>
      <c r="C106" s="153" t="s">
        <v>474</v>
      </c>
      <c r="D106" s="43" t="s">
        <v>45</v>
      </c>
      <c r="E106" s="33"/>
      <c r="F106" s="47"/>
      <c r="G106" s="32">
        <v>21</v>
      </c>
      <c r="H106" s="42">
        <v>2036</v>
      </c>
      <c r="I106" s="24" t="s">
        <v>341</v>
      </c>
      <c r="J106" s="38"/>
      <c r="K106" s="176"/>
      <c r="M106" s="38"/>
      <c r="N106" s="74">
        <f t="shared" si="2"/>
        <v>0</v>
      </c>
    </row>
    <row r="107" spans="1:14" ht="12.75" customHeight="1" hidden="1">
      <c r="A107" s="22"/>
      <c r="B107" s="68">
        <v>231</v>
      </c>
      <c r="C107" s="153" t="s">
        <v>474</v>
      </c>
      <c r="D107" s="43" t="s">
        <v>45</v>
      </c>
      <c r="E107" s="33"/>
      <c r="F107" s="47"/>
      <c r="G107" s="32">
        <v>21</v>
      </c>
      <c r="H107" s="42">
        <v>2045</v>
      </c>
      <c r="I107" s="24" t="s">
        <v>348</v>
      </c>
      <c r="J107" s="38"/>
      <c r="K107" s="176"/>
      <c r="M107" s="38"/>
      <c r="N107" s="74">
        <f t="shared" si="2"/>
        <v>0</v>
      </c>
    </row>
    <row r="108" spans="1:14" ht="12.75" customHeight="1" thickBot="1">
      <c r="A108" s="22"/>
      <c r="B108" s="68">
        <v>231</v>
      </c>
      <c r="C108" s="153" t="s">
        <v>474</v>
      </c>
      <c r="D108" s="43" t="s">
        <v>45</v>
      </c>
      <c r="E108" s="33">
        <v>4121</v>
      </c>
      <c r="F108" s="47"/>
      <c r="G108" s="32">
        <v>21</v>
      </c>
      <c r="H108" s="42">
        <v>2024</v>
      </c>
      <c r="I108" s="24" t="s">
        <v>342</v>
      </c>
      <c r="J108" s="38">
        <v>180000</v>
      </c>
      <c r="K108" s="176" t="s">
        <v>495</v>
      </c>
      <c r="M108" s="38"/>
      <c r="N108" s="74">
        <f t="shared" si="2"/>
        <v>180000</v>
      </c>
    </row>
    <row r="109" spans="1:14" ht="12.75" customHeight="1" thickBot="1">
      <c r="A109" s="22"/>
      <c r="B109" s="68">
        <v>231</v>
      </c>
      <c r="C109" s="153" t="s">
        <v>474</v>
      </c>
      <c r="D109" s="43" t="s">
        <v>45</v>
      </c>
      <c r="E109" s="33">
        <v>4121</v>
      </c>
      <c r="F109" s="47"/>
      <c r="G109" s="32">
        <v>14</v>
      </c>
      <c r="H109" s="42">
        <v>2024</v>
      </c>
      <c r="I109" s="24" t="s">
        <v>54</v>
      </c>
      <c r="J109" s="38">
        <v>300000</v>
      </c>
      <c r="K109" s="176" t="s">
        <v>493</v>
      </c>
      <c r="M109" s="38">
        <v>244267</v>
      </c>
      <c r="N109" s="74">
        <f t="shared" si="2"/>
        <v>544267</v>
      </c>
    </row>
    <row r="110" spans="1:14" ht="12.75" customHeight="1" thickBot="1">
      <c r="A110" s="22"/>
      <c r="B110" s="68">
        <v>231</v>
      </c>
      <c r="C110" s="153" t="s">
        <v>474</v>
      </c>
      <c r="D110" s="43" t="s">
        <v>45</v>
      </c>
      <c r="E110" s="33">
        <v>4111</v>
      </c>
      <c r="F110" s="47">
        <v>98116</v>
      </c>
      <c r="G110" s="35">
        <v>19</v>
      </c>
      <c r="H110" s="45" t="s">
        <v>45</v>
      </c>
      <c r="I110" s="24" t="s">
        <v>55</v>
      </c>
      <c r="J110" s="38">
        <v>500000</v>
      </c>
      <c r="K110" s="176" t="s">
        <v>493</v>
      </c>
      <c r="M110" s="38"/>
      <c r="N110" s="74">
        <f t="shared" si="2"/>
        <v>500000</v>
      </c>
    </row>
    <row r="111" spans="1:14" ht="12.75" customHeight="1" thickBot="1">
      <c r="A111" s="22"/>
      <c r="B111" s="68">
        <v>231</v>
      </c>
      <c r="C111" s="153" t="s">
        <v>476</v>
      </c>
      <c r="D111" s="43" t="s">
        <v>45</v>
      </c>
      <c r="E111" s="33">
        <v>4218</v>
      </c>
      <c r="F111" s="47"/>
      <c r="G111" s="35">
        <v>43</v>
      </c>
      <c r="H111" s="45">
        <v>71</v>
      </c>
      <c r="I111" s="24" t="s">
        <v>403</v>
      </c>
      <c r="J111" s="38">
        <v>40305330</v>
      </c>
      <c r="K111" s="213" t="s">
        <v>496</v>
      </c>
      <c r="M111" s="38"/>
      <c r="N111" s="74">
        <f t="shared" si="2"/>
        <v>40305330</v>
      </c>
    </row>
    <row r="112" spans="1:14" ht="12.75" customHeight="1" thickBot="1">
      <c r="A112" s="22"/>
      <c r="B112" s="68">
        <v>231</v>
      </c>
      <c r="C112" s="153" t="s">
        <v>477</v>
      </c>
      <c r="D112" s="43" t="s">
        <v>45</v>
      </c>
      <c r="E112" s="33">
        <v>4218</v>
      </c>
      <c r="F112" s="47"/>
      <c r="G112" s="35">
        <v>43</v>
      </c>
      <c r="H112" s="45">
        <v>444</v>
      </c>
      <c r="I112" s="24" t="s">
        <v>404</v>
      </c>
      <c r="J112" s="38">
        <v>62575436</v>
      </c>
      <c r="K112" s="213"/>
      <c r="M112" s="38"/>
      <c r="N112" s="74">
        <f t="shared" si="2"/>
        <v>62575436</v>
      </c>
    </row>
    <row r="113" spans="1:14" ht="12.75" customHeight="1" thickBot="1">
      <c r="A113" s="22"/>
      <c r="B113" s="68">
        <v>231</v>
      </c>
      <c r="C113" s="153" t="s">
        <v>478</v>
      </c>
      <c r="D113" s="43" t="s">
        <v>45</v>
      </c>
      <c r="E113" s="33">
        <v>4218</v>
      </c>
      <c r="F113" s="47"/>
      <c r="G113" s="35">
        <v>43</v>
      </c>
      <c r="H113" s="45">
        <v>20216</v>
      </c>
      <c r="I113" s="24" t="s">
        <v>405</v>
      </c>
      <c r="J113" s="38">
        <v>21770110.75</v>
      </c>
      <c r="K113" s="213"/>
      <c r="M113" s="38"/>
      <c r="N113" s="74">
        <f t="shared" si="2"/>
        <v>21770110.75</v>
      </c>
    </row>
    <row r="114" spans="1:14" ht="12.75" customHeight="1" thickBot="1">
      <c r="A114" s="22"/>
      <c r="B114" s="68">
        <v>231</v>
      </c>
      <c r="C114" s="153" t="s">
        <v>474</v>
      </c>
      <c r="D114" s="43" t="s">
        <v>45</v>
      </c>
      <c r="E114" s="33">
        <v>4116</v>
      </c>
      <c r="F114" s="47"/>
      <c r="G114" s="35">
        <v>43</v>
      </c>
      <c r="H114" s="45">
        <v>20210</v>
      </c>
      <c r="I114" s="24" t="s">
        <v>56</v>
      </c>
      <c r="J114" s="38">
        <v>454500</v>
      </c>
      <c r="K114" s="213"/>
      <c r="M114" s="38"/>
      <c r="N114" s="74">
        <f t="shared" si="2"/>
        <v>454500</v>
      </c>
    </row>
    <row r="115" spans="1:14" ht="12.75" customHeight="1" thickBot="1">
      <c r="A115" s="22"/>
      <c r="B115" s="68">
        <v>231</v>
      </c>
      <c r="C115" s="153" t="s">
        <v>474</v>
      </c>
      <c r="D115" s="43" t="s">
        <v>45</v>
      </c>
      <c r="E115" s="33">
        <v>4218</v>
      </c>
      <c r="F115" s="47"/>
      <c r="G115" s="34">
        <v>43</v>
      </c>
      <c r="H115" s="44">
        <v>711</v>
      </c>
      <c r="I115" s="28" t="s">
        <v>421</v>
      </c>
      <c r="J115" s="38">
        <v>2000000</v>
      </c>
      <c r="K115" s="213"/>
      <c r="M115" s="38"/>
      <c r="N115" s="74">
        <f t="shared" si="2"/>
        <v>2000000</v>
      </c>
    </row>
    <row r="116" spans="1:14" ht="12.75" customHeight="1" thickBot="1">
      <c r="A116" s="22"/>
      <c r="B116" s="68">
        <v>231</v>
      </c>
      <c r="C116" s="153" t="s">
        <v>474</v>
      </c>
      <c r="D116" s="43" t="s">
        <v>45</v>
      </c>
      <c r="E116" s="33">
        <v>4122</v>
      </c>
      <c r="F116" s="47"/>
      <c r="G116" s="34">
        <v>42</v>
      </c>
      <c r="H116" s="44">
        <v>321</v>
      </c>
      <c r="I116" s="28" t="s">
        <v>58</v>
      </c>
      <c r="J116" s="38">
        <v>430784</v>
      </c>
      <c r="K116" s="213"/>
      <c r="M116" s="38"/>
      <c r="N116" s="74">
        <f t="shared" si="2"/>
        <v>430784</v>
      </c>
    </row>
    <row r="117" spans="1:14" ht="12.75" customHeight="1" thickBot="1">
      <c r="A117" s="22"/>
      <c r="B117" s="68">
        <v>231</v>
      </c>
      <c r="C117" s="153" t="s">
        <v>474</v>
      </c>
      <c r="D117" s="43" t="s">
        <v>45</v>
      </c>
      <c r="E117" s="33">
        <v>4218</v>
      </c>
      <c r="F117" s="47"/>
      <c r="G117" s="34">
        <v>43</v>
      </c>
      <c r="H117" s="44">
        <v>505</v>
      </c>
      <c r="I117" s="29" t="s">
        <v>345</v>
      </c>
      <c r="J117" s="38">
        <v>1300000</v>
      </c>
      <c r="K117" s="213"/>
      <c r="M117" s="38"/>
      <c r="N117" s="74">
        <f t="shared" si="2"/>
        <v>1300000</v>
      </c>
    </row>
    <row r="118" spans="1:14" ht="12.75" customHeight="1" thickBot="1">
      <c r="A118" s="22"/>
      <c r="B118" s="68">
        <v>231</v>
      </c>
      <c r="C118" s="153" t="s">
        <v>474</v>
      </c>
      <c r="D118" s="43" t="s">
        <v>45</v>
      </c>
      <c r="E118" s="33">
        <v>4122</v>
      </c>
      <c r="F118" s="47"/>
      <c r="G118" s="34">
        <v>43</v>
      </c>
      <c r="H118" s="44">
        <v>449</v>
      </c>
      <c r="I118" s="28" t="s">
        <v>57</v>
      </c>
      <c r="J118" s="38">
        <v>380000</v>
      </c>
      <c r="K118" s="213"/>
      <c r="M118" s="38"/>
      <c r="N118" s="74">
        <f t="shared" si="2"/>
        <v>380000</v>
      </c>
    </row>
    <row r="119" spans="1:14" ht="12.75" customHeight="1" thickBot="1">
      <c r="A119" s="22"/>
      <c r="B119" s="68">
        <v>231</v>
      </c>
      <c r="C119" s="153" t="s">
        <v>474</v>
      </c>
      <c r="D119" s="43" t="s">
        <v>45</v>
      </c>
      <c r="E119" s="33">
        <v>4121</v>
      </c>
      <c r="F119" s="47"/>
      <c r="G119" s="34">
        <v>43</v>
      </c>
      <c r="H119" s="44">
        <v>500</v>
      </c>
      <c r="I119" s="28" t="s">
        <v>427</v>
      </c>
      <c r="J119" s="38">
        <v>624000</v>
      </c>
      <c r="K119" s="213"/>
      <c r="M119" s="38"/>
      <c r="N119" s="74">
        <f t="shared" si="2"/>
        <v>624000</v>
      </c>
    </row>
    <row r="120" spans="1:14" ht="12.75" customHeight="1" thickBot="1">
      <c r="A120" s="22"/>
      <c r="B120" s="68">
        <v>231</v>
      </c>
      <c r="C120" s="153" t="s">
        <v>474</v>
      </c>
      <c r="D120" s="43" t="s">
        <v>45</v>
      </c>
      <c r="E120" s="33">
        <v>4122</v>
      </c>
      <c r="F120" s="47"/>
      <c r="G120" s="34">
        <v>43</v>
      </c>
      <c r="H120" s="44">
        <v>24301</v>
      </c>
      <c r="I120" s="28" t="s">
        <v>347</v>
      </c>
      <c r="J120" s="38">
        <v>0</v>
      </c>
      <c r="K120" s="213"/>
      <c r="M120" s="38"/>
      <c r="N120" s="74">
        <f t="shared" si="2"/>
        <v>0</v>
      </c>
    </row>
    <row r="121" spans="1:14" ht="12.75" customHeight="1" thickBot="1">
      <c r="A121" s="22"/>
      <c r="B121" s="68">
        <v>231</v>
      </c>
      <c r="C121" s="153" t="s">
        <v>474</v>
      </c>
      <c r="D121" s="43" t="s">
        <v>45</v>
      </c>
      <c r="E121" s="33">
        <v>4122</v>
      </c>
      <c r="F121" s="47"/>
      <c r="G121" s="34">
        <v>43</v>
      </c>
      <c r="H121" s="44">
        <v>42901</v>
      </c>
      <c r="I121" s="28" t="s">
        <v>360</v>
      </c>
      <c r="J121" s="38">
        <v>35000</v>
      </c>
      <c r="K121" s="213"/>
      <c r="M121" s="38"/>
      <c r="N121" s="74">
        <f t="shared" si="2"/>
        <v>35000</v>
      </c>
    </row>
    <row r="122" spans="1:14" ht="12.75" customHeight="1" thickBot="1">
      <c r="A122" s="22"/>
      <c r="B122" s="68">
        <v>231</v>
      </c>
      <c r="C122" s="153" t="s">
        <v>474</v>
      </c>
      <c r="D122" s="43" t="s">
        <v>45</v>
      </c>
      <c r="E122" s="33">
        <v>4218</v>
      </c>
      <c r="F122" s="47"/>
      <c r="G122" s="34">
        <v>43</v>
      </c>
      <c r="H122" s="44">
        <v>20002</v>
      </c>
      <c r="I122" s="28" t="s">
        <v>361</v>
      </c>
      <c r="J122" s="38">
        <v>693000</v>
      </c>
      <c r="K122" s="213"/>
      <c r="M122" s="38"/>
      <c r="N122" s="74">
        <f t="shared" si="2"/>
        <v>693000</v>
      </c>
    </row>
    <row r="123" spans="1:14" ht="12.75" customHeight="1" thickBot="1">
      <c r="A123" s="22"/>
      <c r="B123" s="68">
        <v>231</v>
      </c>
      <c r="C123" s="153" t="s">
        <v>474</v>
      </c>
      <c r="D123" s="43" t="s">
        <v>45</v>
      </c>
      <c r="E123" s="33">
        <v>4122</v>
      </c>
      <c r="F123" s="47"/>
      <c r="G123" s="34">
        <v>43</v>
      </c>
      <c r="H123" s="44">
        <v>502</v>
      </c>
      <c r="I123" s="28" t="s">
        <v>337</v>
      </c>
      <c r="J123" s="38">
        <v>280000</v>
      </c>
      <c r="K123" s="213"/>
      <c r="M123" s="38"/>
      <c r="N123" s="74">
        <f t="shared" si="2"/>
        <v>280000</v>
      </c>
    </row>
    <row r="124" spans="1:14" ht="12.75" customHeight="1" thickBot="1">
      <c r="A124" s="22"/>
      <c r="B124" s="68">
        <v>231</v>
      </c>
      <c r="C124" s="153" t="s">
        <v>474</v>
      </c>
      <c r="D124" s="43" t="s">
        <v>45</v>
      </c>
      <c r="E124" s="33">
        <v>4113</v>
      </c>
      <c r="F124" s="47"/>
      <c r="G124" s="34">
        <v>43</v>
      </c>
      <c r="H124" s="44">
        <v>558</v>
      </c>
      <c r="I124" s="28" t="s">
        <v>321</v>
      </c>
      <c r="J124" s="38">
        <v>1700000</v>
      </c>
      <c r="K124" s="213"/>
      <c r="M124" s="38"/>
      <c r="N124" s="74">
        <f t="shared" si="2"/>
        <v>1700000</v>
      </c>
    </row>
    <row r="125" spans="1:14" ht="12.75" customHeight="1" thickBot="1">
      <c r="A125" s="22"/>
      <c r="B125" s="68">
        <v>231</v>
      </c>
      <c r="C125" s="153" t="s">
        <v>474</v>
      </c>
      <c r="D125" s="43" t="s">
        <v>45</v>
      </c>
      <c r="E125" s="33">
        <v>4113</v>
      </c>
      <c r="F125" s="47"/>
      <c r="G125" s="34">
        <v>43</v>
      </c>
      <c r="H125" s="44">
        <v>44301</v>
      </c>
      <c r="I125" s="28" t="s">
        <v>430</v>
      </c>
      <c r="J125" s="38">
        <v>625000</v>
      </c>
      <c r="K125" s="213"/>
      <c r="M125" s="38"/>
      <c r="N125" s="74">
        <f t="shared" si="2"/>
        <v>625000</v>
      </c>
    </row>
    <row r="126" spans="1:14" ht="12.75" customHeight="1" thickBot="1">
      <c r="A126" s="22"/>
      <c r="B126" s="68">
        <v>231</v>
      </c>
      <c r="C126" s="153" t="s">
        <v>474</v>
      </c>
      <c r="D126" s="43" t="s">
        <v>45</v>
      </c>
      <c r="E126" s="33">
        <v>4218</v>
      </c>
      <c r="F126" s="47"/>
      <c r="G126" s="34">
        <v>43</v>
      </c>
      <c r="H126" s="44">
        <v>20226</v>
      </c>
      <c r="I126" s="28" t="s">
        <v>366</v>
      </c>
      <c r="J126" s="38">
        <v>265625</v>
      </c>
      <c r="K126" s="213"/>
      <c r="M126" s="38"/>
      <c r="N126" s="74">
        <f t="shared" si="2"/>
        <v>265625</v>
      </c>
    </row>
    <row r="127" spans="1:14" ht="12.75" customHeight="1" thickBot="1">
      <c r="A127" s="88"/>
      <c r="B127" s="68">
        <v>231</v>
      </c>
      <c r="C127" s="153" t="s">
        <v>474</v>
      </c>
      <c r="D127" s="43" t="s">
        <v>45</v>
      </c>
      <c r="E127" s="90">
        <v>4218</v>
      </c>
      <c r="F127" s="89"/>
      <c r="G127" s="91">
        <v>43</v>
      </c>
      <c r="H127" s="92">
        <v>501</v>
      </c>
      <c r="I127" s="93" t="s">
        <v>368</v>
      </c>
      <c r="J127" s="94">
        <v>618000</v>
      </c>
      <c r="K127" s="213"/>
      <c r="M127" s="94"/>
      <c r="N127" s="74">
        <f t="shared" si="2"/>
        <v>618000</v>
      </c>
    </row>
    <row r="128" spans="1:14" ht="15" customHeight="1" thickBot="1">
      <c r="A128" s="98"/>
      <c r="B128" s="99"/>
      <c r="C128" s="152"/>
      <c r="D128" s="100"/>
      <c r="E128" s="101"/>
      <c r="F128" s="99"/>
      <c r="G128" s="85">
        <v>8</v>
      </c>
      <c r="H128" s="104"/>
      <c r="I128" s="86" t="s">
        <v>59</v>
      </c>
      <c r="J128" s="87">
        <v>96050000</v>
      </c>
      <c r="K128" s="176"/>
      <c r="M128" s="87">
        <f>SUM(M129:M134)</f>
        <v>0</v>
      </c>
      <c r="N128" s="87">
        <f>SUM(N129:N134)</f>
        <v>96050000</v>
      </c>
    </row>
    <row r="129" spans="1:14" ht="12.75" customHeight="1" thickBot="1">
      <c r="A129" s="67"/>
      <c r="B129" s="68">
        <v>231</v>
      </c>
      <c r="C129" s="153" t="s">
        <v>474</v>
      </c>
      <c r="D129" s="69" t="s">
        <v>45</v>
      </c>
      <c r="E129" s="70">
        <v>8115</v>
      </c>
      <c r="F129" s="68"/>
      <c r="G129" s="71" t="s">
        <v>60</v>
      </c>
      <c r="H129" s="72" t="s">
        <v>45</v>
      </c>
      <c r="I129" s="73" t="s">
        <v>61</v>
      </c>
      <c r="J129" s="74">
        <v>550000</v>
      </c>
      <c r="K129" s="213" t="s">
        <v>493</v>
      </c>
      <c r="M129" s="74"/>
      <c r="N129" s="74">
        <f t="shared" si="2"/>
        <v>550000</v>
      </c>
    </row>
    <row r="130" spans="1:14" ht="12.75" customHeight="1" thickBot="1">
      <c r="A130" s="22"/>
      <c r="B130" s="68">
        <v>231</v>
      </c>
      <c r="C130" s="154" t="s">
        <v>474</v>
      </c>
      <c r="D130" s="69" t="s">
        <v>45</v>
      </c>
      <c r="E130" s="33">
        <v>8115</v>
      </c>
      <c r="F130" s="47"/>
      <c r="G130" s="32" t="s">
        <v>60</v>
      </c>
      <c r="H130" s="42" t="s">
        <v>45</v>
      </c>
      <c r="I130" s="24" t="s">
        <v>62</v>
      </c>
      <c r="J130" s="38">
        <v>500000</v>
      </c>
      <c r="K130" s="213"/>
      <c r="M130" s="38"/>
      <c r="N130" s="74">
        <f t="shared" si="2"/>
        <v>500000</v>
      </c>
    </row>
    <row r="131" spans="1:14" ht="12.75" customHeight="1" thickBot="1">
      <c r="A131" s="22"/>
      <c r="B131" s="68">
        <v>231</v>
      </c>
      <c r="C131" s="154" t="s">
        <v>474</v>
      </c>
      <c r="D131" s="69" t="s">
        <v>45</v>
      </c>
      <c r="E131" s="33">
        <v>8113</v>
      </c>
      <c r="F131" s="47"/>
      <c r="G131" s="32" t="s">
        <v>60</v>
      </c>
      <c r="H131" s="42" t="s">
        <v>45</v>
      </c>
      <c r="I131" s="24" t="s">
        <v>63</v>
      </c>
      <c r="J131" s="38"/>
      <c r="K131" s="213"/>
      <c r="M131" s="38"/>
      <c r="N131" s="74">
        <f t="shared" si="2"/>
        <v>0</v>
      </c>
    </row>
    <row r="132" spans="1:14" ht="12.75" customHeight="1" thickBot="1">
      <c r="A132" s="22"/>
      <c r="B132" s="68">
        <v>231</v>
      </c>
      <c r="C132" s="154" t="s">
        <v>476</v>
      </c>
      <c r="D132" s="69" t="s">
        <v>45</v>
      </c>
      <c r="E132" s="33">
        <v>8123</v>
      </c>
      <c r="F132" s="47"/>
      <c r="G132" s="32">
        <v>43</v>
      </c>
      <c r="H132" s="42">
        <v>71</v>
      </c>
      <c r="I132" s="30" t="s">
        <v>400</v>
      </c>
      <c r="J132" s="38">
        <v>30000000</v>
      </c>
      <c r="K132" s="213"/>
      <c r="M132" s="38"/>
      <c r="N132" s="74">
        <f t="shared" si="2"/>
        <v>30000000</v>
      </c>
    </row>
    <row r="133" spans="1:14" ht="12.75" customHeight="1" thickBot="1">
      <c r="A133" s="22"/>
      <c r="B133" s="68">
        <v>231</v>
      </c>
      <c r="C133" s="154" t="s">
        <v>477</v>
      </c>
      <c r="D133" s="69" t="s">
        <v>45</v>
      </c>
      <c r="E133" s="33">
        <v>8123</v>
      </c>
      <c r="F133" s="47"/>
      <c r="G133" s="32">
        <v>43</v>
      </c>
      <c r="H133" s="42">
        <v>444</v>
      </c>
      <c r="I133" s="30" t="s">
        <v>401</v>
      </c>
      <c r="J133" s="38">
        <v>50000000</v>
      </c>
      <c r="K133" s="213"/>
      <c r="M133" s="38"/>
      <c r="N133" s="74">
        <f t="shared" si="2"/>
        <v>50000000</v>
      </c>
    </row>
    <row r="134" spans="1:14" ht="12.75" customHeight="1" thickBot="1">
      <c r="A134" s="88"/>
      <c r="B134" s="68">
        <v>231</v>
      </c>
      <c r="C134" s="155" t="s">
        <v>478</v>
      </c>
      <c r="D134" s="69" t="s">
        <v>45</v>
      </c>
      <c r="E134" s="90">
        <v>8123</v>
      </c>
      <c r="F134" s="89"/>
      <c r="G134" s="91">
        <v>43</v>
      </c>
      <c r="H134" s="92">
        <v>20216</v>
      </c>
      <c r="I134" s="102" t="s">
        <v>402</v>
      </c>
      <c r="J134" s="94">
        <v>15000000</v>
      </c>
      <c r="K134" s="213"/>
      <c r="M134" s="94"/>
      <c r="N134" s="74">
        <f t="shared" si="2"/>
        <v>15000000</v>
      </c>
    </row>
    <row r="135" spans="1:117" s="6" customFormat="1" ht="24" customHeight="1" thickBot="1">
      <c r="A135" s="183" t="s">
        <v>461</v>
      </c>
      <c r="B135" s="198"/>
      <c r="C135" s="198"/>
      <c r="D135" s="198"/>
      <c r="E135" s="198"/>
      <c r="F135" s="198"/>
      <c r="G135" s="198"/>
      <c r="H135" s="198"/>
      <c r="I135" s="199"/>
      <c r="J135" s="105">
        <v>237839488.67360002</v>
      </c>
      <c r="K135" s="178"/>
      <c r="L135" s="11"/>
      <c r="M135" s="105">
        <f>M100+M96+M32+M7</f>
        <v>281536</v>
      </c>
      <c r="N135" s="105">
        <f>N100+N96+N32+N7</f>
        <v>238121024.67360002</v>
      </c>
      <c r="O135" s="11"/>
      <c r="P135" s="11"/>
      <c r="Q135" s="11"/>
      <c r="R135" s="11"/>
      <c r="S135" s="11"/>
      <c r="T135" s="11"/>
      <c r="U135" s="11"/>
      <c r="V135" s="11"/>
      <c r="W135" s="11"/>
      <c r="X135" s="11"/>
      <c r="Y135" s="11"/>
      <c r="Z135" s="11"/>
      <c r="AA135" s="11"/>
      <c r="AB135" s="11"/>
      <c r="AC135" s="11"/>
      <c r="AD135" s="5"/>
      <c r="AE135" s="5"/>
      <c r="AF135" s="5"/>
      <c r="AG135" s="5"/>
      <c r="AH135" s="5"/>
      <c r="AI135" s="5"/>
      <c r="AJ135" s="5"/>
      <c r="AK135" s="5"/>
      <c r="AL135" s="5"/>
      <c r="AM135" s="5"/>
      <c r="AN135" s="5"/>
      <c r="AO135" s="5"/>
      <c r="AP135" s="5"/>
      <c r="AQ135" s="5"/>
      <c r="AR135" s="5"/>
      <c r="AS135" s="5"/>
      <c r="AT135" s="5"/>
      <c r="AU135" s="5"/>
      <c r="AV135" s="5"/>
      <c r="AW135" s="5"/>
      <c r="AX135" s="5"/>
      <c r="AY135" s="5"/>
      <c r="AZ135" s="5"/>
      <c r="BA135" s="5"/>
      <c r="BB135" s="5"/>
      <c r="BC135" s="5"/>
      <c r="BD135" s="5"/>
      <c r="BE135" s="5"/>
      <c r="BF135" s="5"/>
      <c r="BG135" s="5"/>
      <c r="BH135" s="5"/>
      <c r="BI135" s="5"/>
      <c r="BJ135" s="5"/>
      <c r="BK135" s="5"/>
      <c r="BL135" s="5"/>
      <c r="BM135" s="5"/>
      <c r="BN135" s="5"/>
      <c r="BO135" s="5"/>
      <c r="BP135" s="5"/>
      <c r="BQ135" s="5"/>
      <c r="BR135" s="5"/>
      <c r="BS135" s="5"/>
      <c r="BT135" s="5"/>
      <c r="BU135" s="5"/>
      <c r="BV135" s="5"/>
      <c r="BW135" s="5"/>
      <c r="BX135" s="5"/>
      <c r="BY135" s="5"/>
      <c r="BZ135" s="5"/>
      <c r="CA135" s="5"/>
      <c r="CB135" s="5"/>
      <c r="CC135" s="5"/>
      <c r="CD135" s="5"/>
      <c r="CE135" s="5"/>
      <c r="CF135" s="5"/>
      <c r="CG135" s="5"/>
      <c r="CH135" s="5"/>
      <c r="CI135" s="5"/>
      <c r="CJ135" s="5"/>
      <c r="CK135" s="5"/>
      <c r="CL135" s="5"/>
      <c r="CM135" s="5"/>
      <c r="CN135" s="5"/>
      <c r="CO135" s="5"/>
      <c r="CP135" s="5"/>
      <c r="CQ135" s="5"/>
      <c r="CR135" s="5"/>
      <c r="CS135" s="5"/>
      <c r="CT135" s="5"/>
      <c r="CU135" s="5"/>
      <c r="CV135" s="5"/>
      <c r="CW135" s="5"/>
      <c r="CX135" s="5"/>
      <c r="CY135" s="5"/>
      <c r="CZ135" s="5"/>
      <c r="DA135" s="5"/>
      <c r="DB135" s="5"/>
      <c r="DC135" s="5"/>
      <c r="DD135" s="5"/>
      <c r="DE135" s="5"/>
      <c r="DF135" s="5"/>
      <c r="DG135" s="5"/>
      <c r="DH135" s="5"/>
      <c r="DI135" s="5"/>
      <c r="DJ135" s="5"/>
      <c r="DK135" s="5"/>
      <c r="DL135" s="5"/>
      <c r="DM135" s="5"/>
    </row>
    <row r="136" spans="1:117" s="6" customFormat="1" ht="22.5" customHeight="1" thickBot="1">
      <c r="A136" s="183" t="s">
        <v>462</v>
      </c>
      <c r="B136" s="198"/>
      <c r="C136" s="198"/>
      <c r="D136" s="198"/>
      <c r="E136" s="198"/>
      <c r="F136" s="198"/>
      <c r="G136" s="198"/>
      <c r="H136" s="198"/>
      <c r="I136" s="199"/>
      <c r="J136" s="103">
        <v>333889488.6736</v>
      </c>
      <c r="K136" s="178"/>
      <c r="L136" s="11"/>
      <c r="M136" s="103">
        <f>M128+M135</f>
        <v>281536</v>
      </c>
      <c r="N136" s="103">
        <f>N128+N135</f>
        <v>334171024.6736</v>
      </c>
      <c r="O136" s="11"/>
      <c r="P136" s="11"/>
      <c r="Q136" s="11"/>
      <c r="R136" s="11"/>
      <c r="S136" s="11"/>
      <c r="T136" s="11"/>
      <c r="U136" s="11"/>
      <c r="V136" s="11"/>
      <c r="W136" s="11"/>
      <c r="X136" s="11"/>
      <c r="Y136" s="11"/>
      <c r="Z136" s="11"/>
      <c r="AA136" s="11"/>
      <c r="AB136" s="11"/>
      <c r="AC136" s="11"/>
      <c r="AD136" s="5"/>
      <c r="AE136" s="5"/>
      <c r="AF136" s="5"/>
      <c r="AG136" s="5"/>
      <c r="AH136" s="5"/>
      <c r="AI136" s="5"/>
      <c r="AJ136" s="5"/>
      <c r="AK136" s="5"/>
      <c r="AL136" s="5"/>
      <c r="AM136" s="5"/>
      <c r="AN136" s="5"/>
      <c r="AO136" s="5"/>
      <c r="AP136" s="5"/>
      <c r="AQ136" s="5"/>
      <c r="AR136" s="5"/>
      <c r="AS136" s="5"/>
      <c r="AT136" s="5"/>
      <c r="AU136" s="5"/>
      <c r="AV136" s="5"/>
      <c r="AW136" s="5"/>
      <c r="AX136" s="5"/>
      <c r="AY136" s="5"/>
      <c r="AZ136" s="5"/>
      <c r="BA136" s="5"/>
      <c r="BB136" s="5"/>
      <c r="BC136" s="5"/>
      <c r="BD136" s="5"/>
      <c r="BE136" s="5"/>
      <c r="BF136" s="5"/>
      <c r="BG136" s="5"/>
      <c r="BH136" s="5"/>
      <c r="BI136" s="5"/>
      <c r="BJ136" s="5"/>
      <c r="BK136" s="5"/>
      <c r="BL136" s="5"/>
      <c r="BM136" s="5"/>
      <c r="BN136" s="5"/>
      <c r="BO136" s="5"/>
      <c r="BP136" s="5"/>
      <c r="BQ136" s="5"/>
      <c r="BR136" s="5"/>
      <c r="BS136" s="5"/>
      <c r="BT136" s="5"/>
      <c r="BU136" s="5"/>
      <c r="BV136" s="5"/>
      <c r="BW136" s="5"/>
      <c r="BX136" s="5"/>
      <c r="BY136" s="5"/>
      <c r="BZ136" s="5"/>
      <c r="CA136" s="5"/>
      <c r="CB136" s="5"/>
      <c r="CC136" s="5"/>
      <c r="CD136" s="5"/>
      <c r="CE136" s="5"/>
      <c r="CF136" s="5"/>
      <c r="CG136" s="5"/>
      <c r="CH136" s="5"/>
      <c r="CI136" s="5"/>
      <c r="CJ136" s="5"/>
      <c r="CK136" s="5"/>
      <c r="CL136" s="5"/>
      <c r="CM136" s="5"/>
      <c r="CN136" s="5"/>
      <c r="CO136" s="5"/>
      <c r="CP136" s="5"/>
      <c r="CQ136" s="5"/>
      <c r="CR136" s="5"/>
      <c r="CS136" s="5"/>
      <c r="CT136" s="5"/>
      <c r="CU136" s="5"/>
      <c r="CV136" s="5"/>
      <c r="CW136" s="5"/>
      <c r="CX136" s="5"/>
      <c r="CY136" s="5"/>
      <c r="CZ136" s="5"/>
      <c r="DA136" s="5"/>
      <c r="DB136" s="5"/>
      <c r="DC136" s="5"/>
      <c r="DD136" s="5"/>
      <c r="DE136" s="5"/>
      <c r="DF136" s="5"/>
      <c r="DG136" s="5"/>
      <c r="DH136" s="5"/>
      <c r="DI136" s="5"/>
      <c r="DJ136" s="5"/>
      <c r="DK136" s="5"/>
      <c r="DL136" s="5"/>
      <c r="DM136" s="5"/>
    </row>
    <row r="137" spans="1:117" s="7" customFormat="1" ht="15" customHeight="1" thickBot="1">
      <c r="A137" s="5"/>
      <c r="B137" s="5"/>
      <c r="C137" s="156"/>
      <c r="D137" s="17"/>
      <c r="E137" s="17"/>
      <c r="F137" s="5"/>
      <c r="G137" s="106"/>
      <c r="H137" s="106"/>
      <c r="I137" s="106"/>
      <c r="J137" s="107"/>
      <c r="K137" s="168"/>
      <c r="L137" s="11"/>
      <c r="M137" s="11"/>
      <c r="N137" s="11"/>
      <c r="O137" s="11"/>
      <c r="P137" s="11"/>
      <c r="Q137" s="11"/>
      <c r="R137" s="11"/>
      <c r="S137" s="11"/>
      <c r="T137" s="11"/>
      <c r="U137" s="11"/>
      <c r="V137" s="11"/>
      <c r="W137" s="11"/>
      <c r="X137" s="11"/>
      <c r="Y137" s="11"/>
      <c r="Z137" s="11"/>
      <c r="AA137" s="11"/>
      <c r="AB137" s="11"/>
      <c r="AC137" s="11"/>
      <c r="AD137" s="5"/>
      <c r="AE137" s="5"/>
      <c r="AF137" s="5"/>
      <c r="AG137" s="5"/>
      <c r="AH137" s="5"/>
      <c r="AI137" s="5"/>
      <c r="AJ137" s="5"/>
      <c r="AK137" s="5"/>
      <c r="AL137" s="5"/>
      <c r="AM137" s="5"/>
      <c r="AN137" s="5"/>
      <c r="AO137" s="5"/>
      <c r="AP137" s="5"/>
      <c r="AQ137" s="5"/>
      <c r="AR137" s="5"/>
      <c r="AS137" s="5"/>
      <c r="AT137" s="5"/>
      <c r="AU137" s="5"/>
      <c r="AV137" s="5"/>
      <c r="AW137" s="5"/>
      <c r="AX137" s="5"/>
      <c r="AY137" s="5"/>
      <c r="AZ137" s="5"/>
      <c r="BA137" s="5"/>
      <c r="BB137" s="5"/>
      <c r="BC137" s="5"/>
      <c r="BD137" s="5"/>
      <c r="BE137" s="5"/>
      <c r="BF137" s="5"/>
      <c r="BG137" s="5"/>
      <c r="BH137" s="5"/>
      <c r="BI137" s="5"/>
      <c r="BJ137" s="5"/>
      <c r="BK137" s="5"/>
      <c r="BL137" s="5"/>
      <c r="BM137" s="5"/>
      <c r="BN137" s="5"/>
      <c r="BO137" s="5"/>
      <c r="BP137" s="5"/>
      <c r="BQ137" s="5"/>
      <c r="BR137" s="5"/>
      <c r="BS137" s="5"/>
      <c r="BT137" s="5"/>
      <c r="BU137" s="5"/>
      <c r="BV137" s="5"/>
      <c r="BW137" s="5"/>
      <c r="BX137" s="5"/>
      <c r="BY137" s="5"/>
      <c r="BZ137" s="5"/>
      <c r="CA137" s="5"/>
      <c r="CB137" s="5"/>
      <c r="CC137" s="5"/>
      <c r="CD137" s="5"/>
      <c r="CE137" s="5"/>
      <c r="CF137" s="5"/>
      <c r="CG137" s="5"/>
      <c r="CH137" s="5"/>
      <c r="CI137" s="5"/>
      <c r="CJ137" s="5"/>
      <c r="CK137" s="5"/>
      <c r="CL137" s="5"/>
      <c r="CM137" s="5"/>
      <c r="CN137" s="5"/>
      <c r="CO137" s="5"/>
      <c r="CP137" s="5"/>
      <c r="CQ137" s="5"/>
      <c r="CR137" s="5"/>
      <c r="CS137" s="5"/>
      <c r="CT137" s="5"/>
      <c r="CU137" s="5"/>
      <c r="CV137" s="5"/>
      <c r="CW137" s="5"/>
      <c r="CX137" s="5"/>
      <c r="CY137" s="5"/>
      <c r="CZ137" s="5"/>
      <c r="DA137" s="5"/>
      <c r="DB137" s="5"/>
      <c r="DC137" s="5"/>
      <c r="DD137" s="5"/>
      <c r="DE137" s="5"/>
      <c r="DF137" s="5"/>
      <c r="DG137" s="5"/>
      <c r="DH137" s="5"/>
      <c r="DI137" s="5"/>
      <c r="DJ137" s="5"/>
      <c r="DK137" s="5"/>
      <c r="DL137" s="5"/>
      <c r="DM137" s="5"/>
    </row>
    <row r="138" spans="1:29" s="5" customFormat="1" ht="29.25" customHeight="1" thickBot="1">
      <c r="A138" s="142" t="s">
        <v>445</v>
      </c>
      <c r="B138" s="143" t="s">
        <v>446</v>
      </c>
      <c r="C138" s="157" t="s">
        <v>447</v>
      </c>
      <c r="D138" s="143" t="s">
        <v>448</v>
      </c>
      <c r="E138" s="143" t="s">
        <v>449</v>
      </c>
      <c r="F138" s="143" t="s">
        <v>450</v>
      </c>
      <c r="G138" s="144" t="s">
        <v>0</v>
      </c>
      <c r="H138" s="144" t="s">
        <v>1</v>
      </c>
      <c r="I138" s="144"/>
      <c r="J138" s="145" t="s">
        <v>376</v>
      </c>
      <c r="K138" s="170" t="s">
        <v>487</v>
      </c>
      <c r="L138" s="11"/>
      <c r="M138" s="145" t="s">
        <v>526</v>
      </c>
      <c r="N138" s="145" t="s">
        <v>529</v>
      </c>
      <c r="O138" s="11"/>
      <c r="P138" s="11"/>
      <c r="Q138" s="11"/>
      <c r="R138" s="11"/>
      <c r="S138" s="11"/>
      <c r="T138" s="11"/>
      <c r="U138" s="11"/>
      <c r="V138" s="11"/>
      <c r="W138" s="11"/>
      <c r="X138" s="11"/>
      <c r="Y138" s="11"/>
      <c r="Z138" s="11"/>
      <c r="AA138" s="11"/>
      <c r="AB138" s="11"/>
      <c r="AC138" s="11"/>
    </row>
    <row r="139" spans="1:14" ht="15" customHeight="1" thickBot="1">
      <c r="A139" s="138"/>
      <c r="B139" s="138"/>
      <c r="C139" s="158"/>
      <c r="D139" s="139"/>
      <c r="E139" s="139"/>
      <c r="F139" s="138"/>
      <c r="G139" s="130">
        <v>2</v>
      </c>
      <c r="H139" s="130"/>
      <c r="I139" s="132" t="s">
        <v>64</v>
      </c>
      <c r="J139" s="133">
        <v>7226000</v>
      </c>
      <c r="K139" s="169"/>
      <c r="M139" s="133">
        <f>SUM(M140:M162)</f>
        <v>0</v>
      </c>
      <c r="N139" s="133">
        <f>SUM(N140:N162)</f>
        <v>7226000</v>
      </c>
    </row>
    <row r="140" spans="1:14" ht="15" customHeight="1" thickBot="1">
      <c r="A140" s="68"/>
      <c r="B140" s="68">
        <v>231</v>
      </c>
      <c r="C140" s="159" t="s">
        <v>479</v>
      </c>
      <c r="D140" s="69">
        <v>2321</v>
      </c>
      <c r="E140" s="69">
        <v>5169</v>
      </c>
      <c r="F140" s="68"/>
      <c r="G140" s="72">
        <v>2</v>
      </c>
      <c r="H140" s="72">
        <v>200</v>
      </c>
      <c r="I140" s="128" t="s">
        <v>65</v>
      </c>
      <c r="J140" s="74">
        <v>150000</v>
      </c>
      <c r="K140" s="216" t="s">
        <v>498</v>
      </c>
      <c r="M140" s="74"/>
      <c r="N140" s="74">
        <f>M140+J140</f>
        <v>150000</v>
      </c>
    </row>
    <row r="141" spans="1:14" ht="12.75" customHeight="1" thickBot="1">
      <c r="A141" s="47"/>
      <c r="B141" s="68">
        <v>231</v>
      </c>
      <c r="C141" s="159" t="s">
        <v>479</v>
      </c>
      <c r="D141" s="43">
        <v>2310</v>
      </c>
      <c r="E141" s="43">
        <v>5169</v>
      </c>
      <c r="F141" s="47"/>
      <c r="G141" s="42">
        <v>2</v>
      </c>
      <c r="H141" s="42">
        <v>201</v>
      </c>
      <c r="I141" s="8" t="s">
        <v>482</v>
      </c>
      <c r="J141" s="38">
        <v>10000</v>
      </c>
      <c r="K141" s="216"/>
      <c r="M141" s="38"/>
      <c r="N141" s="74">
        <f aca="true" t="shared" si="3" ref="N141:N162">M141+J141</f>
        <v>10000</v>
      </c>
    </row>
    <row r="142" spans="1:14" ht="12.75" customHeight="1" thickBot="1">
      <c r="A142" s="47"/>
      <c r="B142" s="68">
        <v>231</v>
      </c>
      <c r="C142" s="159" t="s">
        <v>479</v>
      </c>
      <c r="D142" s="43">
        <v>2310</v>
      </c>
      <c r="E142" s="43">
        <v>5171</v>
      </c>
      <c r="F142" s="47"/>
      <c r="G142" s="42">
        <v>2</v>
      </c>
      <c r="H142" s="108">
        <v>201</v>
      </c>
      <c r="I142" s="109" t="s">
        <v>481</v>
      </c>
      <c r="J142" s="38"/>
      <c r="K142" s="216"/>
      <c r="M142" s="38"/>
      <c r="N142" s="74">
        <f t="shared" si="3"/>
        <v>0</v>
      </c>
    </row>
    <row r="143" spans="1:14" ht="12.75" customHeight="1" thickBot="1">
      <c r="A143" s="47"/>
      <c r="B143" s="68">
        <v>231</v>
      </c>
      <c r="C143" s="159" t="s">
        <v>479</v>
      </c>
      <c r="D143" s="43"/>
      <c r="E143" s="43"/>
      <c r="F143" s="47"/>
      <c r="G143" s="42"/>
      <c r="H143" s="42"/>
      <c r="I143" s="110" t="s">
        <v>66</v>
      </c>
      <c r="J143" s="38"/>
      <c r="K143" s="169"/>
      <c r="M143" s="38"/>
      <c r="N143" s="74">
        <f t="shared" si="3"/>
        <v>0</v>
      </c>
    </row>
    <row r="144" spans="1:14" ht="12.75" customHeight="1" thickBot="1">
      <c r="A144" s="47"/>
      <c r="B144" s="68">
        <v>231</v>
      </c>
      <c r="C144" s="159" t="s">
        <v>479</v>
      </c>
      <c r="D144" s="43">
        <v>3733</v>
      </c>
      <c r="E144" s="43">
        <v>5169</v>
      </c>
      <c r="F144" s="47"/>
      <c r="G144" s="42">
        <v>2</v>
      </c>
      <c r="H144" s="42">
        <v>388</v>
      </c>
      <c r="I144" s="8" t="s">
        <v>480</v>
      </c>
      <c r="J144" s="38"/>
      <c r="K144" s="169" t="s">
        <v>502</v>
      </c>
      <c r="M144" s="38"/>
      <c r="N144" s="74">
        <f t="shared" si="3"/>
        <v>0</v>
      </c>
    </row>
    <row r="145" spans="1:14" ht="12.75" customHeight="1" thickBot="1">
      <c r="A145" s="47"/>
      <c r="B145" s="68">
        <v>231</v>
      </c>
      <c r="C145" s="159" t="s">
        <v>479</v>
      </c>
      <c r="D145" s="43">
        <v>3639</v>
      </c>
      <c r="E145" s="43">
        <v>5169</v>
      </c>
      <c r="F145" s="47"/>
      <c r="G145" s="42">
        <v>2</v>
      </c>
      <c r="H145" s="42">
        <v>21901</v>
      </c>
      <c r="I145" s="8" t="s">
        <v>67</v>
      </c>
      <c r="J145" s="38">
        <v>40000</v>
      </c>
      <c r="K145" s="169" t="s">
        <v>498</v>
      </c>
      <c r="M145" s="38"/>
      <c r="N145" s="74">
        <f t="shared" si="3"/>
        <v>40000</v>
      </c>
    </row>
    <row r="146" spans="1:14" ht="12.75" customHeight="1" thickBot="1">
      <c r="A146" s="47"/>
      <c r="B146" s="68">
        <v>231</v>
      </c>
      <c r="C146" s="159" t="s">
        <v>479</v>
      </c>
      <c r="D146" s="43">
        <v>3749</v>
      </c>
      <c r="E146" s="43">
        <v>5169</v>
      </c>
      <c r="F146" s="47"/>
      <c r="G146" s="42">
        <v>2</v>
      </c>
      <c r="H146" s="42">
        <v>21902</v>
      </c>
      <c r="I146" s="8" t="s">
        <v>68</v>
      </c>
      <c r="J146" s="38">
        <v>100000</v>
      </c>
      <c r="K146" s="169" t="s">
        <v>498</v>
      </c>
      <c r="M146" s="38"/>
      <c r="N146" s="74">
        <f t="shared" si="3"/>
        <v>100000</v>
      </c>
    </row>
    <row r="147" spans="1:14" ht="12.75" customHeight="1" thickBot="1">
      <c r="A147" s="47"/>
      <c r="B147" s="68">
        <v>231</v>
      </c>
      <c r="C147" s="159" t="s">
        <v>479</v>
      </c>
      <c r="D147" s="43">
        <v>3723</v>
      </c>
      <c r="E147" s="43">
        <v>5169</v>
      </c>
      <c r="F147" s="47"/>
      <c r="G147" s="42">
        <v>2</v>
      </c>
      <c r="H147" s="42">
        <v>21903</v>
      </c>
      <c r="I147" s="8" t="s">
        <v>69</v>
      </c>
      <c r="J147" s="38">
        <v>200000</v>
      </c>
      <c r="K147" s="169" t="s">
        <v>502</v>
      </c>
      <c r="M147" s="38"/>
      <c r="N147" s="74">
        <f t="shared" si="3"/>
        <v>200000</v>
      </c>
    </row>
    <row r="148" spans="1:14" ht="12.75" customHeight="1" thickBot="1">
      <c r="A148" s="47"/>
      <c r="B148" s="68">
        <v>231</v>
      </c>
      <c r="C148" s="159" t="s">
        <v>479</v>
      </c>
      <c r="D148" s="43">
        <v>3722</v>
      </c>
      <c r="E148" s="43">
        <v>5169</v>
      </c>
      <c r="F148" s="47"/>
      <c r="G148" s="42">
        <v>2</v>
      </c>
      <c r="H148" s="42">
        <v>21904</v>
      </c>
      <c r="I148" s="8" t="s">
        <v>70</v>
      </c>
      <c r="J148" s="38">
        <v>100000</v>
      </c>
      <c r="K148" s="169" t="s">
        <v>502</v>
      </c>
      <c r="M148" s="38"/>
      <c r="N148" s="74">
        <f t="shared" si="3"/>
        <v>100000</v>
      </c>
    </row>
    <row r="149" spans="1:14" ht="12.75" customHeight="1" thickBot="1">
      <c r="A149" s="47"/>
      <c r="B149" s="68">
        <v>231</v>
      </c>
      <c r="C149" s="159" t="s">
        <v>479</v>
      </c>
      <c r="D149" s="43">
        <v>1014</v>
      </c>
      <c r="E149" s="43">
        <v>5169</v>
      </c>
      <c r="F149" s="47"/>
      <c r="G149" s="42">
        <v>2</v>
      </c>
      <c r="H149" s="42">
        <v>21905</v>
      </c>
      <c r="I149" s="8" t="s">
        <v>71</v>
      </c>
      <c r="J149" s="38">
        <v>95000</v>
      </c>
      <c r="K149" s="169" t="s">
        <v>495</v>
      </c>
      <c r="M149" s="38"/>
      <c r="N149" s="74">
        <f t="shared" si="3"/>
        <v>95000</v>
      </c>
    </row>
    <row r="150" spans="1:14" ht="12.75" customHeight="1" thickBot="1">
      <c r="A150" s="47"/>
      <c r="B150" s="68">
        <v>231</v>
      </c>
      <c r="C150" s="159" t="s">
        <v>479</v>
      </c>
      <c r="D150" s="43"/>
      <c r="E150" s="43"/>
      <c r="F150" s="47"/>
      <c r="G150" s="42"/>
      <c r="H150" s="42"/>
      <c r="I150" s="110" t="s">
        <v>72</v>
      </c>
      <c r="J150" s="38"/>
      <c r="K150" s="169"/>
      <c r="M150" s="38"/>
      <c r="N150" s="74">
        <f t="shared" si="3"/>
        <v>0</v>
      </c>
    </row>
    <row r="151" spans="1:14" ht="12.75" customHeight="1" thickBot="1">
      <c r="A151" s="47"/>
      <c r="B151" s="68">
        <v>231</v>
      </c>
      <c r="C151" s="159" t="s">
        <v>479</v>
      </c>
      <c r="D151" s="43">
        <v>3721</v>
      </c>
      <c r="E151" s="43">
        <v>5169</v>
      </c>
      <c r="F151" s="47"/>
      <c r="G151" s="42">
        <v>2</v>
      </c>
      <c r="H151" s="42">
        <v>38901</v>
      </c>
      <c r="I151" s="8" t="s">
        <v>73</v>
      </c>
      <c r="J151" s="38">
        <v>160000</v>
      </c>
      <c r="K151" s="216" t="s">
        <v>502</v>
      </c>
      <c r="M151" s="38"/>
      <c r="N151" s="74">
        <f t="shared" si="3"/>
        <v>160000</v>
      </c>
    </row>
    <row r="152" spans="1:14" ht="12.75" customHeight="1" thickBot="1">
      <c r="A152" s="47"/>
      <c r="B152" s="68">
        <v>231</v>
      </c>
      <c r="C152" s="159" t="s">
        <v>479</v>
      </c>
      <c r="D152" s="43">
        <v>3722</v>
      </c>
      <c r="E152" s="43">
        <v>5169</v>
      </c>
      <c r="F152" s="47"/>
      <c r="G152" s="42">
        <v>2</v>
      </c>
      <c r="H152" s="42">
        <v>38902</v>
      </c>
      <c r="I152" s="8" t="s">
        <v>74</v>
      </c>
      <c r="J152" s="38">
        <v>3500000</v>
      </c>
      <c r="K152" s="216"/>
      <c r="M152" s="38"/>
      <c r="N152" s="74">
        <f t="shared" si="3"/>
        <v>3500000</v>
      </c>
    </row>
    <row r="153" spans="1:14" ht="12.75" customHeight="1" thickBot="1">
      <c r="A153" s="47"/>
      <c r="B153" s="68">
        <v>231</v>
      </c>
      <c r="C153" s="159" t="s">
        <v>479</v>
      </c>
      <c r="D153" s="43">
        <v>3722</v>
      </c>
      <c r="E153" s="43">
        <v>5169</v>
      </c>
      <c r="F153" s="47"/>
      <c r="G153" s="42">
        <v>2</v>
      </c>
      <c r="H153" s="42">
        <v>38902</v>
      </c>
      <c r="I153" s="8" t="s">
        <v>84</v>
      </c>
      <c r="J153" s="38">
        <v>60000</v>
      </c>
      <c r="K153" s="216"/>
      <c r="M153" s="38"/>
      <c r="N153" s="74">
        <f t="shared" si="3"/>
        <v>60000</v>
      </c>
    </row>
    <row r="154" spans="1:14" ht="12.75" customHeight="1" thickBot="1">
      <c r="A154" s="47"/>
      <c r="B154" s="68">
        <v>231</v>
      </c>
      <c r="C154" s="159" t="s">
        <v>479</v>
      </c>
      <c r="D154" s="43">
        <v>3722</v>
      </c>
      <c r="E154" s="43">
        <v>5139</v>
      </c>
      <c r="F154" s="47"/>
      <c r="G154" s="42">
        <v>2</v>
      </c>
      <c r="H154" s="42">
        <v>38903</v>
      </c>
      <c r="I154" s="8" t="s">
        <v>75</v>
      </c>
      <c r="J154" s="38">
        <v>39000</v>
      </c>
      <c r="K154" s="216"/>
      <c r="M154" s="38"/>
      <c r="N154" s="74">
        <f t="shared" si="3"/>
        <v>39000</v>
      </c>
    </row>
    <row r="155" spans="1:14" ht="12.75" customHeight="1" thickBot="1">
      <c r="A155" s="47"/>
      <c r="B155" s="68">
        <v>231</v>
      </c>
      <c r="C155" s="159" t="s">
        <v>479</v>
      </c>
      <c r="D155" s="43">
        <v>3722</v>
      </c>
      <c r="E155" s="43">
        <v>5169</v>
      </c>
      <c r="F155" s="47"/>
      <c r="G155" s="42">
        <v>2</v>
      </c>
      <c r="H155" s="42">
        <v>38905</v>
      </c>
      <c r="I155" s="8" t="s">
        <v>76</v>
      </c>
      <c r="J155" s="38">
        <v>1600000</v>
      </c>
      <c r="K155" s="216"/>
      <c r="M155" s="38"/>
      <c r="N155" s="74">
        <f t="shared" si="3"/>
        <v>1600000</v>
      </c>
    </row>
    <row r="156" spans="1:14" ht="12.75" customHeight="1" thickBot="1">
      <c r="A156" s="47"/>
      <c r="B156" s="68">
        <v>231</v>
      </c>
      <c r="C156" s="159" t="s">
        <v>479</v>
      </c>
      <c r="D156" s="43">
        <v>3722</v>
      </c>
      <c r="E156" s="43">
        <v>5169</v>
      </c>
      <c r="F156" s="47"/>
      <c r="G156" s="42">
        <v>2</v>
      </c>
      <c r="H156" s="42">
        <v>38906</v>
      </c>
      <c r="I156" s="8" t="s">
        <v>77</v>
      </c>
      <c r="J156" s="38">
        <v>250000</v>
      </c>
      <c r="K156" s="216"/>
      <c r="M156" s="38"/>
      <c r="N156" s="74">
        <f t="shared" si="3"/>
        <v>250000</v>
      </c>
    </row>
    <row r="157" spans="1:14" ht="12.75" customHeight="1" thickBot="1">
      <c r="A157" s="47"/>
      <c r="B157" s="68">
        <v>231</v>
      </c>
      <c r="C157" s="159" t="s">
        <v>479</v>
      </c>
      <c r="D157" s="43">
        <v>3725</v>
      </c>
      <c r="E157" s="43">
        <v>5192</v>
      </c>
      <c r="F157" s="47"/>
      <c r="G157" s="42">
        <v>2</v>
      </c>
      <c r="H157" s="42">
        <v>38907</v>
      </c>
      <c r="I157" s="8" t="s">
        <v>78</v>
      </c>
      <c r="J157" s="38">
        <v>80000</v>
      </c>
      <c r="K157" s="216"/>
      <c r="M157" s="38"/>
      <c r="N157" s="74">
        <f t="shared" si="3"/>
        <v>80000</v>
      </c>
    </row>
    <row r="158" spans="1:14" ht="12.75" customHeight="1" thickBot="1">
      <c r="A158" s="47"/>
      <c r="B158" s="68">
        <v>231</v>
      </c>
      <c r="C158" s="159" t="s">
        <v>479</v>
      </c>
      <c r="D158" s="43">
        <v>3725</v>
      </c>
      <c r="E158" s="43">
        <v>5169</v>
      </c>
      <c r="F158" s="47"/>
      <c r="G158" s="42">
        <v>2</v>
      </c>
      <c r="H158" s="42">
        <v>38908</v>
      </c>
      <c r="I158" s="8" t="s">
        <v>79</v>
      </c>
      <c r="J158" s="38">
        <v>720000</v>
      </c>
      <c r="K158" s="216"/>
      <c r="M158" s="38"/>
      <c r="N158" s="74">
        <f t="shared" si="3"/>
        <v>720000</v>
      </c>
    </row>
    <row r="159" spans="1:14" ht="12.75" customHeight="1" thickBot="1">
      <c r="A159" s="47"/>
      <c r="B159" s="68">
        <v>231</v>
      </c>
      <c r="C159" s="159" t="s">
        <v>479</v>
      </c>
      <c r="D159" s="43">
        <v>3725</v>
      </c>
      <c r="E159" s="43">
        <v>5169</v>
      </c>
      <c r="F159" s="47"/>
      <c r="G159" s="42">
        <v>2</v>
      </c>
      <c r="H159" s="42">
        <v>38909</v>
      </c>
      <c r="I159" s="8" t="s">
        <v>80</v>
      </c>
      <c r="J159" s="38">
        <v>11000</v>
      </c>
      <c r="K159" s="216"/>
      <c r="M159" s="38"/>
      <c r="N159" s="74">
        <f t="shared" si="3"/>
        <v>11000</v>
      </c>
    </row>
    <row r="160" spans="1:14" ht="12.75" customHeight="1" thickBot="1">
      <c r="A160" s="47"/>
      <c r="B160" s="68">
        <v>231</v>
      </c>
      <c r="C160" s="159" t="s">
        <v>479</v>
      </c>
      <c r="D160" s="43">
        <v>3728</v>
      </c>
      <c r="E160" s="43">
        <v>5169</v>
      </c>
      <c r="F160" s="47"/>
      <c r="G160" s="42">
        <v>2</v>
      </c>
      <c r="H160" s="42">
        <v>38910</v>
      </c>
      <c r="I160" s="8" t="s">
        <v>81</v>
      </c>
      <c r="J160" s="38">
        <v>0</v>
      </c>
      <c r="K160" s="216"/>
      <c r="M160" s="38"/>
      <c r="N160" s="74">
        <f t="shared" si="3"/>
        <v>0</v>
      </c>
    </row>
    <row r="161" spans="1:14" ht="12.75" customHeight="1" thickBot="1">
      <c r="A161" s="47"/>
      <c r="B161" s="68">
        <v>231</v>
      </c>
      <c r="C161" s="159" t="s">
        <v>479</v>
      </c>
      <c r="D161" s="43">
        <v>3728</v>
      </c>
      <c r="E161" s="43">
        <v>5169</v>
      </c>
      <c r="F161" s="47"/>
      <c r="G161" s="42">
        <v>2</v>
      </c>
      <c r="H161" s="42">
        <v>38910</v>
      </c>
      <c r="I161" s="8" t="s">
        <v>83</v>
      </c>
      <c r="J161" s="38">
        <v>36000</v>
      </c>
      <c r="K161" s="216"/>
      <c r="M161" s="38"/>
      <c r="N161" s="74">
        <f t="shared" si="3"/>
        <v>36000</v>
      </c>
    </row>
    <row r="162" spans="1:14" ht="12.75" customHeight="1" thickBot="1">
      <c r="A162" s="89"/>
      <c r="B162" s="68">
        <v>231</v>
      </c>
      <c r="C162" s="159" t="s">
        <v>479</v>
      </c>
      <c r="D162" s="15">
        <v>3728</v>
      </c>
      <c r="E162" s="15">
        <v>5169</v>
      </c>
      <c r="F162" s="89"/>
      <c r="G162" s="92">
        <v>2</v>
      </c>
      <c r="H162" s="92">
        <v>38911</v>
      </c>
      <c r="I162" s="122" t="s">
        <v>82</v>
      </c>
      <c r="J162" s="94">
        <v>75000</v>
      </c>
      <c r="K162" s="216"/>
      <c r="M162" s="94"/>
      <c r="N162" s="74">
        <f t="shared" si="3"/>
        <v>75000</v>
      </c>
    </row>
    <row r="163" spans="1:14" ht="15" customHeight="1" thickBot="1">
      <c r="A163" s="138"/>
      <c r="B163" s="138"/>
      <c r="C163" s="158"/>
      <c r="D163" s="139"/>
      <c r="E163" s="139"/>
      <c r="F163" s="138"/>
      <c r="G163" s="130">
        <v>9</v>
      </c>
      <c r="H163" s="131"/>
      <c r="I163" s="132" t="s">
        <v>85</v>
      </c>
      <c r="J163" s="133">
        <v>270000</v>
      </c>
      <c r="K163" s="169"/>
      <c r="M163" s="133">
        <f>SUM(M164:M165)</f>
        <v>0</v>
      </c>
      <c r="N163" s="133">
        <f>SUM(N164:N165)</f>
        <v>270000</v>
      </c>
    </row>
    <row r="164" spans="1:14" ht="12.75" customHeight="1" thickBot="1">
      <c r="A164" s="68"/>
      <c r="B164" s="68">
        <v>231</v>
      </c>
      <c r="C164" s="159" t="s">
        <v>479</v>
      </c>
      <c r="D164" s="69">
        <v>1032</v>
      </c>
      <c r="E164" s="69">
        <v>5139</v>
      </c>
      <c r="F164" s="68"/>
      <c r="G164" s="72">
        <v>9</v>
      </c>
      <c r="H164" s="72">
        <v>205</v>
      </c>
      <c r="I164" s="128" t="s">
        <v>86</v>
      </c>
      <c r="J164" s="74">
        <v>70000</v>
      </c>
      <c r="K164" s="216" t="s">
        <v>499</v>
      </c>
      <c r="M164" s="74"/>
      <c r="N164" s="74">
        <f>M164+J164</f>
        <v>70000</v>
      </c>
    </row>
    <row r="165" spans="1:14" ht="12.75" customHeight="1" thickBot="1">
      <c r="A165" s="89"/>
      <c r="B165" s="68">
        <v>231</v>
      </c>
      <c r="C165" s="159" t="s">
        <v>479</v>
      </c>
      <c r="D165" s="15">
        <v>1032</v>
      </c>
      <c r="E165" s="15">
        <v>5169</v>
      </c>
      <c r="F165" s="89"/>
      <c r="G165" s="92">
        <v>9</v>
      </c>
      <c r="H165" s="92">
        <v>205</v>
      </c>
      <c r="I165" s="122" t="s">
        <v>87</v>
      </c>
      <c r="J165" s="94">
        <v>200000</v>
      </c>
      <c r="K165" s="216"/>
      <c r="M165" s="94"/>
      <c r="N165" s="74">
        <f>M165+J165</f>
        <v>200000</v>
      </c>
    </row>
    <row r="166" spans="1:14" ht="15" customHeight="1" thickBot="1">
      <c r="A166" s="138"/>
      <c r="B166" s="138"/>
      <c r="C166" s="158"/>
      <c r="D166" s="139"/>
      <c r="E166" s="139"/>
      <c r="F166" s="138"/>
      <c r="G166" s="130">
        <v>10</v>
      </c>
      <c r="H166" s="131"/>
      <c r="I166" s="132" t="s">
        <v>88</v>
      </c>
      <c r="J166" s="133">
        <v>5050000</v>
      </c>
      <c r="K166" s="169"/>
      <c r="M166" s="133">
        <f>SUM(M167:M179)</f>
        <v>1000000</v>
      </c>
      <c r="N166" s="133">
        <f>SUM(N167:N179)</f>
        <v>6050000</v>
      </c>
    </row>
    <row r="167" spans="1:14" ht="12.75" customHeight="1" thickBot="1">
      <c r="A167" s="68"/>
      <c r="B167" s="68">
        <v>231</v>
      </c>
      <c r="C167" s="159" t="s">
        <v>479</v>
      </c>
      <c r="D167" s="69">
        <v>2221</v>
      </c>
      <c r="E167" s="69">
        <v>5323</v>
      </c>
      <c r="F167" s="68"/>
      <c r="G167" s="72">
        <v>10</v>
      </c>
      <c r="H167" s="72">
        <v>203</v>
      </c>
      <c r="I167" s="128" t="s">
        <v>89</v>
      </c>
      <c r="J167" s="74">
        <v>850000</v>
      </c>
      <c r="K167" s="216" t="s">
        <v>498</v>
      </c>
      <c r="M167" s="74"/>
      <c r="N167" s="74">
        <f>M167+J167</f>
        <v>850000</v>
      </c>
    </row>
    <row r="168" spans="1:14" ht="12.75" customHeight="1" thickBot="1">
      <c r="A168" s="47"/>
      <c r="B168" s="68">
        <v>231</v>
      </c>
      <c r="C168" s="159" t="s">
        <v>479</v>
      </c>
      <c r="D168" s="43">
        <v>2219</v>
      </c>
      <c r="E168" s="43">
        <v>5164</v>
      </c>
      <c r="F168" s="47"/>
      <c r="G168" s="42">
        <v>10</v>
      </c>
      <c r="H168" s="42">
        <v>410</v>
      </c>
      <c r="I168" s="8" t="s">
        <v>90</v>
      </c>
      <c r="J168" s="38">
        <v>35000</v>
      </c>
      <c r="K168" s="216"/>
      <c r="M168" s="38"/>
      <c r="N168" s="74">
        <f aca="true" t="shared" si="4" ref="N168:N179">M168+J168</f>
        <v>35000</v>
      </c>
    </row>
    <row r="169" spans="1:14" ht="12.75" customHeight="1" thickBot="1">
      <c r="A169" s="47"/>
      <c r="B169" s="68">
        <v>231</v>
      </c>
      <c r="C169" s="159" t="s">
        <v>479</v>
      </c>
      <c r="D169" s="43">
        <v>2212</v>
      </c>
      <c r="E169" s="43">
        <v>5169</v>
      </c>
      <c r="F169" s="47"/>
      <c r="G169" s="42">
        <v>10</v>
      </c>
      <c r="H169" s="42">
        <v>20201</v>
      </c>
      <c r="I169" s="8" t="s">
        <v>91</v>
      </c>
      <c r="J169" s="38">
        <v>1000000</v>
      </c>
      <c r="K169" s="216"/>
      <c r="L169" s="10">
        <v>600000</v>
      </c>
      <c r="M169" s="38">
        <v>1300000</v>
      </c>
      <c r="N169" s="74">
        <f t="shared" si="4"/>
        <v>2300000</v>
      </c>
    </row>
    <row r="170" spans="1:14" ht="12.75" customHeight="1" thickBot="1">
      <c r="A170" s="47"/>
      <c r="B170" s="68">
        <v>231</v>
      </c>
      <c r="C170" s="159" t="s">
        <v>479</v>
      </c>
      <c r="D170" s="43">
        <v>2212</v>
      </c>
      <c r="E170" s="43">
        <v>5171</v>
      </c>
      <c r="F170" s="47"/>
      <c r="G170" s="42">
        <v>10</v>
      </c>
      <c r="H170" s="42">
        <v>20202</v>
      </c>
      <c r="I170" s="8" t="s">
        <v>92</v>
      </c>
      <c r="J170" s="38">
        <v>1460000</v>
      </c>
      <c r="K170" s="216"/>
      <c r="L170" s="10">
        <v>-600000</v>
      </c>
      <c r="M170" s="38">
        <v>-150000</v>
      </c>
      <c r="N170" s="74">
        <f t="shared" si="4"/>
        <v>1310000</v>
      </c>
    </row>
    <row r="171" spans="1:14" ht="12.75" customHeight="1" thickBot="1">
      <c r="A171" s="47"/>
      <c r="B171" s="68">
        <v>231</v>
      </c>
      <c r="C171" s="159" t="s">
        <v>479</v>
      </c>
      <c r="D171" s="43">
        <v>2212</v>
      </c>
      <c r="E171" s="43">
        <v>5171</v>
      </c>
      <c r="F171" s="47"/>
      <c r="G171" s="42">
        <v>10</v>
      </c>
      <c r="H171" s="42">
        <v>20203</v>
      </c>
      <c r="I171" s="8" t="s">
        <v>93</v>
      </c>
      <c r="J171" s="38">
        <v>900000</v>
      </c>
      <c r="K171" s="216"/>
      <c r="M171" s="38">
        <v>-150000</v>
      </c>
      <c r="N171" s="74">
        <f t="shared" si="4"/>
        <v>750000</v>
      </c>
    </row>
    <row r="172" spans="1:14" ht="12.75" customHeight="1" thickBot="1">
      <c r="A172" s="47"/>
      <c r="B172" s="68">
        <v>231</v>
      </c>
      <c r="C172" s="159" t="s">
        <v>479</v>
      </c>
      <c r="D172" s="43">
        <v>2212</v>
      </c>
      <c r="E172" s="43">
        <v>5171</v>
      </c>
      <c r="F172" s="47"/>
      <c r="G172" s="42">
        <v>10</v>
      </c>
      <c r="H172" s="42">
        <v>20205</v>
      </c>
      <c r="I172" s="8" t="s">
        <v>94</v>
      </c>
      <c r="J172" s="38">
        <v>50000</v>
      </c>
      <c r="K172" s="216"/>
      <c r="M172" s="38"/>
      <c r="N172" s="74">
        <f t="shared" si="4"/>
        <v>50000</v>
      </c>
    </row>
    <row r="173" spans="1:14" ht="12.75" customHeight="1" thickBot="1">
      <c r="A173" s="47"/>
      <c r="B173" s="68">
        <v>231</v>
      </c>
      <c r="C173" s="159" t="s">
        <v>479</v>
      </c>
      <c r="D173" s="43">
        <v>2212</v>
      </c>
      <c r="E173" s="43">
        <v>5139</v>
      </c>
      <c r="F173" s="47"/>
      <c r="G173" s="42">
        <v>10</v>
      </c>
      <c r="H173" s="42">
        <v>20206</v>
      </c>
      <c r="I173" s="8" t="s">
        <v>95</v>
      </c>
      <c r="J173" s="38">
        <v>60000</v>
      </c>
      <c r="K173" s="216"/>
      <c r="M173" s="38"/>
      <c r="N173" s="74">
        <f t="shared" si="4"/>
        <v>60000</v>
      </c>
    </row>
    <row r="174" spans="1:14" ht="12.75" customHeight="1" thickBot="1">
      <c r="A174" s="47"/>
      <c r="B174" s="68">
        <v>231</v>
      </c>
      <c r="C174" s="159" t="s">
        <v>479</v>
      </c>
      <c r="D174" s="43">
        <v>2219</v>
      </c>
      <c r="E174" s="43">
        <v>5171</v>
      </c>
      <c r="F174" s="47"/>
      <c r="G174" s="42">
        <v>10</v>
      </c>
      <c r="H174" s="42">
        <v>20207</v>
      </c>
      <c r="I174" s="8" t="s">
        <v>96</v>
      </c>
      <c r="J174" s="38">
        <v>45000</v>
      </c>
      <c r="K174" s="216"/>
      <c r="M174" s="38"/>
      <c r="N174" s="74">
        <f t="shared" si="4"/>
        <v>45000</v>
      </c>
    </row>
    <row r="175" spans="1:14" ht="12.75" customHeight="1" thickBot="1">
      <c r="A175" s="47"/>
      <c r="B175" s="68">
        <v>231</v>
      </c>
      <c r="C175" s="159" t="s">
        <v>479</v>
      </c>
      <c r="D175" s="43">
        <v>2219</v>
      </c>
      <c r="E175" s="43">
        <v>5171</v>
      </c>
      <c r="F175" s="47"/>
      <c r="G175" s="42">
        <v>10</v>
      </c>
      <c r="H175" s="42">
        <v>20209</v>
      </c>
      <c r="I175" s="8" t="s">
        <v>97</v>
      </c>
      <c r="J175" s="38">
        <v>75000</v>
      </c>
      <c r="K175" s="216"/>
      <c r="M175" s="38"/>
      <c r="N175" s="74">
        <f t="shared" si="4"/>
        <v>75000</v>
      </c>
    </row>
    <row r="176" spans="1:14" ht="12.75" customHeight="1" thickBot="1">
      <c r="A176" s="47"/>
      <c r="B176" s="68">
        <v>231</v>
      </c>
      <c r="C176" s="159" t="s">
        <v>479</v>
      </c>
      <c r="D176" s="43">
        <v>2219</v>
      </c>
      <c r="E176" s="43">
        <v>5171</v>
      </c>
      <c r="F176" s="47"/>
      <c r="G176" s="42">
        <v>10</v>
      </c>
      <c r="H176" s="42">
        <v>20210</v>
      </c>
      <c r="I176" s="8" t="s">
        <v>98</v>
      </c>
      <c r="J176" s="38">
        <v>75000</v>
      </c>
      <c r="K176" s="216"/>
      <c r="M176" s="38"/>
      <c r="N176" s="74">
        <f t="shared" si="4"/>
        <v>75000</v>
      </c>
    </row>
    <row r="177" spans="1:14" ht="12.75" customHeight="1" thickBot="1">
      <c r="A177" s="47"/>
      <c r="B177" s="68">
        <v>231</v>
      </c>
      <c r="C177" s="159" t="s">
        <v>479</v>
      </c>
      <c r="D177" s="43">
        <v>2219</v>
      </c>
      <c r="E177" s="43">
        <v>5171</v>
      </c>
      <c r="F177" s="47"/>
      <c r="G177" s="42">
        <v>10</v>
      </c>
      <c r="H177" s="42">
        <v>20211</v>
      </c>
      <c r="I177" s="8" t="s">
        <v>99</v>
      </c>
      <c r="J177" s="38">
        <v>0</v>
      </c>
      <c r="K177" s="216"/>
      <c r="M177" s="38"/>
      <c r="N177" s="74">
        <f t="shared" si="4"/>
        <v>0</v>
      </c>
    </row>
    <row r="178" spans="1:14" ht="12.75" customHeight="1" thickBot="1">
      <c r="A178" s="47"/>
      <c r="B178" s="68">
        <v>231</v>
      </c>
      <c r="C178" s="159" t="s">
        <v>479</v>
      </c>
      <c r="D178" s="43">
        <v>2212</v>
      </c>
      <c r="E178" s="43">
        <v>5171</v>
      </c>
      <c r="F178" s="47"/>
      <c r="G178" s="42">
        <v>10</v>
      </c>
      <c r="H178" s="42">
        <v>20212</v>
      </c>
      <c r="I178" s="8" t="s">
        <v>100</v>
      </c>
      <c r="J178" s="38">
        <v>0</v>
      </c>
      <c r="K178" s="216"/>
      <c r="M178" s="38"/>
      <c r="N178" s="74">
        <f t="shared" si="4"/>
        <v>0</v>
      </c>
    </row>
    <row r="179" spans="1:14" ht="12.75" customHeight="1" thickBot="1">
      <c r="A179" s="89"/>
      <c r="B179" s="68">
        <v>231</v>
      </c>
      <c r="C179" s="159" t="s">
        <v>479</v>
      </c>
      <c r="D179" s="15">
        <v>2212</v>
      </c>
      <c r="E179" s="15">
        <v>5169</v>
      </c>
      <c r="F179" s="89"/>
      <c r="G179" s="92">
        <v>10</v>
      </c>
      <c r="H179" s="92">
        <v>20214</v>
      </c>
      <c r="I179" s="122" t="s">
        <v>101</v>
      </c>
      <c r="J179" s="94">
        <v>500000</v>
      </c>
      <c r="K179" s="216"/>
      <c r="M179" s="94"/>
      <c r="N179" s="74">
        <f t="shared" si="4"/>
        <v>500000</v>
      </c>
    </row>
    <row r="180" spans="1:14" ht="15" customHeight="1" thickBot="1">
      <c r="A180" s="138"/>
      <c r="B180" s="138"/>
      <c r="C180" s="158"/>
      <c r="D180" s="139"/>
      <c r="E180" s="139"/>
      <c r="F180" s="138"/>
      <c r="G180" s="130">
        <v>14</v>
      </c>
      <c r="H180" s="131"/>
      <c r="I180" s="132" t="s">
        <v>102</v>
      </c>
      <c r="J180" s="133">
        <v>500000</v>
      </c>
      <c r="K180" s="169"/>
      <c r="M180" s="133"/>
      <c r="N180" s="133">
        <f>M180+J180</f>
        <v>500000</v>
      </c>
    </row>
    <row r="181" spans="1:14" ht="15.75" customHeight="1" thickBot="1">
      <c r="A181" s="138"/>
      <c r="B181" s="138"/>
      <c r="C181" s="158"/>
      <c r="D181" s="139"/>
      <c r="E181" s="139"/>
      <c r="F181" s="138"/>
      <c r="G181" s="130">
        <v>16</v>
      </c>
      <c r="H181" s="131"/>
      <c r="I181" s="132" t="s">
        <v>106</v>
      </c>
      <c r="J181" s="133">
        <v>2500000</v>
      </c>
      <c r="K181" s="169"/>
      <c r="M181" s="133">
        <f>SUM(M182:M224,M226:M228)</f>
        <v>45220</v>
      </c>
      <c r="N181" s="133">
        <f>SUM(N182:N224,N226:N228)</f>
        <v>2545220</v>
      </c>
    </row>
    <row r="182" spans="1:14" ht="12.75" customHeight="1" thickBot="1">
      <c r="A182" s="68"/>
      <c r="B182" s="68">
        <v>231</v>
      </c>
      <c r="C182" s="159" t="s">
        <v>479</v>
      </c>
      <c r="D182" s="69">
        <v>3314</v>
      </c>
      <c r="E182" s="69">
        <v>5136</v>
      </c>
      <c r="F182" s="68"/>
      <c r="G182" s="72">
        <v>16</v>
      </c>
      <c r="H182" s="188">
        <v>363</v>
      </c>
      <c r="I182" s="128" t="s">
        <v>107</v>
      </c>
      <c r="J182" s="74">
        <v>55000</v>
      </c>
      <c r="K182" s="216" t="s">
        <v>496</v>
      </c>
      <c r="M182" s="74"/>
      <c r="N182" s="74">
        <f>M182+J182</f>
        <v>55000</v>
      </c>
    </row>
    <row r="183" spans="1:14" ht="12.75" customHeight="1" thickBot="1">
      <c r="A183" s="47"/>
      <c r="B183" s="68">
        <v>231</v>
      </c>
      <c r="C183" s="159" t="s">
        <v>479</v>
      </c>
      <c r="D183" s="69">
        <v>3314</v>
      </c>
      <c r="E183" s="43">
        <v>5137</v>
      </c>
      <c r="F183" s="47"/>
      <c r="G183" s="42">
        <v>16</v>
      </c>
      <c r="H183" s="191"/>
      <c r="I183" s="8" t="s">
        <v>108</v>
      </c>
      <c r="J183" s="38">
        <v>10000</v>
      </c>
      <c r="K183" s="216"/>
      <c r="M183" s="38"/>
      <c r="N183" s="74">
        <f aca="true" t="shared" si="5" ref="N183:N224">M183+J183</f>
        <v>10000</v>
      </c>
    </row>
    <row r="184" spans="1:14" ht="12.75" customHeight="1" thickBot="1">
      <c r="A184" s="47"/>
      <c r="B184" s="68">
        <v>231</v>
      </c>
      <c r="C184" s="159" t="s">
        <v>479</v>
      </c>
      <c r="D184" s="69">
        <v>3314</v>
      </c>
      <c r="E184" s="43">
        <v>5139</v>
      </c>
      <c r="F184" s="47"/>
      <c r="G184" s="42">
        <v>16</v>
      </c>
      <c r="H184" s="191"/>
      <c r="I184" s="8" t="s">
        <v>109</v>
      </c>
      <c r="J184" s="38">
        <v>5000</v>
      </c>
      <c r="K184" s="216"/>
      <c r="M184" s="38"/>
      <c r="N184" s="74">
        <f t="shared" si="5"/>
        <v>5000</v>
      </c>
    </row>
    <row r="185" spans="1:14" ht="12.75" customHeight="1" thickBot="1">
      <c r="A185" s="47"/>
      <c r="B185" s="68">
        <v>231</v>
      </c>
      <c r="C185" s="159" t="s">
        <v>479</v>
      </c>
      <c r="D185" s="69">
        <v>3314</v>
      </c>
      <c r="E185" s="43">
        <v>5161</v>
      </c>
      <c r="F185" s="47"/>
      <c r="G185" s="42">
        <v>16</v>
      </c>
      <c r="H185" s="191"/>
      <c r="I185" s="8" t="s">
        <v>110</v>
      </c>
      <c r="J185" s="38">
        <v>5000</v>
      </c>
      <c r="K185" s="216"/>
      <c r="M185" s="38"/>
      <c r="N185" s="74">
        <f t="shared" si="5"/>
        <v>5000</v>
      </c>
    </row>
    <row r="186" spans="1:14" ht="12.75" customHeight="1" thickBot="1">
      <c r="A186" s="47"/>
      <c r="B186" s="68">
        <v>231</v>
      </c>
      <c r="C186" s="159" t="s">
        <v>479</v>
      </c>
      <c r="D186" s="69">
        <v>3314</v>
      </c>
      <c r="E186" s="43">
        <v>5162</v>
      </c>
      <c r="F186" s="47"/>
      <c r="G186" s="42">
        <v>16</v>
      </c>
      <c r="H186" s="191"/>
      <c r="I186" s="8" t="s">
        <v>111</v>
      </c>
      <c r="J186" s="38">
        <v>10000</v>
      </c>
      <c r="K186" s="216"/>
      <c r="M186" s="38"/>
      <c r="N186" s="74">
        <f t="shared" si="5"/>
        <v>10000</v>
      </c>
    </row>
    <row r="187" spans="1:14" ht="12.75" customHeight="1" thickBot="1">
      <c r="A187" s="47"/>
      <c r="B187" s="68">
        <v>231</v>
      </c>
      <c r="C187" s="159" t="s">
        <v>479</v>
      </c>
      <c r="D187" s="69">
        <v>3314</v>
      </c>
      <c r="E187" s="43">
        <v>5167</v>
      </c>
      <c r="F187" s="47"/>
      <c r="G187" s="42">
        <v>16</v>
      </c>
      <c r="H187" s="191"/>
      <c r="I187" s="8" t="s">
        <v>112</v>
      </c>
      <c r="J187" s="38">
        <v>1000</v>
      </c>
      <c r="K187" s="216"/>
      <c r="M187" s="38"/>
      <c r="N187" s="74">
        <f t="shared" si="5"/>
        <v>1000</v>
      </c>
    </row>
    <row r="188" spans="1:14" ht="12.75" customHeight="1" thickBot="1">
      <c r="A188" s="47"/>
      <c r="B188" s="68">
        <v>231</v>
      </c>
      <c r="C188" s="159" t="s">
        <v>479</v>
      </c>
      <c r="D188" s="69">
        <v>3314</v>
      </c>
      <c r="E188" s="43">
        <v>5169</v>
      </c>
      <c r="F188" s="47"/>
      <c r="G188" s="42">
        <v>16</v>
      </c>
      <c r="H188" s="191"/>
      <c r="I188" s="8" t="s">
        <v>113</v>
      </c>
      <c r="J188" s="38">
        <v>10000</v>
      </c>
      <c r="K188" s="216"/>
      <c r="M188" s="38"/>
      <c r="N188" s="74">
        <f t="shared" si="5"/>
        <v>10000</v>
      </c>
    </row>
    <row r="189" spans="1:14" ht="12.75" customHeight="1" thickBot="1">
      <c r="A189" s="47"/>
      <c r="B189" s="68">
        <v>231</v>
      </c>
      <c r="C189" s="159" t="s">
        <v>479</v>
      </c>
      <c r="D189" s="69">
        <v>3314</v>
      </c>
      <c r="E189" s="43">
        <v>5171</v>
      </c>
      <c r="F189" s="47"/>
      <c r="G189" s="42">
        <v>16</v>
      </c>
      <c r="H189" s="191"/>
      <c r="I189" s="8" t="s">
        <v>114</v>
      </c>
      <c r="J189" s="38">
        <v>5000</v>
      </c>
      <c r="K189" s="216"/>
      <c r="M189" s="38"/>
      <c r="N189" s="74">
        <f t="shared" si="5"/>
        <v>5000</v>
      </c>
    </row>
    <row r="190" spans="1:14" ht="12.75" customHeight="1" thickBot="1">
      <c r="A190" s="47"/>
      <c r="B190" s="68">
        <v>231</v>
      </c>
      <c r="C190" s="159" t="s">
        <v>479</v>
      </c>
      <c r="D190" s="69">
        <v>3314</v>
      </c>
      <c r="E190" s="43">
        <v>5173</v>
      </c>
      <c r="F190" s="47"/>
      <c r="G190" s="42">
        <v>16</v>
      </c>
      <c r="H190" s="191"/>
      <c r="I190" s="8" t="s">
        <v>115</v>
      </c>
      <c r="J190" s="38">
        <v>1000</v>
      </c>
      <c r="K190" s="216"/>
      <c r="M190" s="38"/>
      <c r="N190" s="74">
        <f t="shared" si="5"/>
        <v>1000</v>
      </c>
    </row>
    <row r="191" spans="1:14" ht="12.75" customHeight="1" thickBot="1">
      <c r="A191" s="47"/>
      <c r="B191" s="68">
        <v>231</v>
      </c>
      <c r="C191" s="159" t="s">
        <v>479</v>
      </c>
      <c r="D191" s="69">
        <v>3314</v>
      </c>
      <c r="E191" s="43">
        <v>5181</v>
      </c>
      <c r="F191" s="47"/>
      <c r="G191" s="42">
        <v>16</v>
      </c>
      <c r="H191" s="191"/>
      <c r="I191" s="8" t="s">
        <v>116</v>
      </c>
      <c r="J191" s="38">
        <v>1500</v>
      </c>
      <c r="K191" s="216"/>
      <c r="M191" s="38"/>
      <c r="N191" s="74">
        <f t="shared" si="5"/>
        <v>1500</v>
      </c>
    </row>
    <row r="192" spans="1:14" ht="12.75" customHeight="1" thickBot="1">
      <c r="A192" s="47"/>
      <c r="B192" s="68">
        <v>231</v>
      </c>
      <c r="C192" s="159" t="s">
        <v>479</v>
      </c>
      <c r="D192" s="43">
        <v>3399</v>
      </c>
      <c r="E192" s="43">
        <v>5169</v>
      </c>
      <c r="F192" s="47"/>
      <c r="G192" s="42">
        <v>16</v>
      </c>
      <c r="H192" s="42">
        <v>334</v>
      </c>
      <c r="I192" s="8" t="s">
        <v>117</v>
      </c>
      <c r="J192" s="38">
        <v>40000</v>
      </c>
      <c r="K192" s="216"/>
      <c r="M192" s="38"/>
      <c r="N192" s="74">
        <f t="shared" si="5"/>
        <v>40000</v>
      </c>
    </row>
    <row r="193" spans="1:14" ht="12.75" customHeight="1" thickBot="1">
      <c r="A193" s="47"/>
      <c r="B193" s="68">
        <v>231</v>
      </c>
      <c r="C193" s="159" t="s">
        <v>479</v>
      </c>
      <c r="D193" s="43">
        <v>3391</v>
      </c>
      <c r="E193" s="43">
        <v>5169</v>
      </c>
      <c r="F193" s="47"/>
      <c r="G193" s="42">
        <v>16</v>
      </c>
      <c r="H193" s="42">
        <v>354</v>
      </c>
      <c r="I193" s="8" t="s">
        <v>25</v>
      </c>
      <c r="J193" s="38">
        <v>34500</v>
      </c>
      <c r="K193" s="216"/>
      <c r="M193" s="38"/>
      <c r="N193" s="74">
        <f t="shared" si="5"/>
        <v>34500</v>
      </c>
    </row>
    <row r="194" spans="1:14" ht="12.75" customHeight="1" thickBot="1">
      <c r="A194" s="47"/>
      <c r="B194" s="68">
        <v>231</v>
      </c>
      <c r="C194" s="159" t="s">
        <v>479</v>
      </c>
      <c r="D194" s="43">
        <v>3399</v>
      </c>
      <c r="E194" s="43">
        <v>5169</v>
      </c>
      <c r="F194" s="47"/>
      <c r="G194" s="42">
        <v>16</v>
      </c>
      <c r="H194" s="42">
        <v>365</v>
      </c>
      <c r="I194" s="8" t="s">
        <v>433</v>
      </c>
      <c r="J194" s="38">
        <v>200000</v>
      </c>
      <c r="K194" s="216"/>
      <c r="M194" s="38"/>
      <c r="N194" s="74">
        <f t="shared" si="5"/>
        <v>200000</v>
      </c>
    </row>
    <row r="195" spans="1:14" ht="12.75" customHeight="1" thickBot="1">
      <c r="A195" s="47"/>
      <c r="B195" s="68">
        <v>231</v>
      </c>
      <c r="C195" s="159" t="s">
        <v>479</v>
      </c>
      <c r="D195" s="43">
        <v>3399</v>
      </c>
      <c r="E195" s="43">
        <v>5169</v>
      </c>
      <c r="F195" s="47"/>
      <c r="G195" s="42">
        <v>16</v>
      </c>
      <c r="H195" s="42">
        <v>366</v>
      </c>
      <c r="I195" s="8" t="s">
        <v>435</v>
      </c>
      <c r="J195" s="38">
        <v>90000</v>
      </c>
      <c r="K195" s="216"/>
      <c r="M195" s="38"/>
      <c r="N195" s="74">
        <f t="shared" si="5"/>
        <v>90000</v>
      </c>
    </row>
    <row r="196" spans="1:14" ht="12.75" customHeight="1" thickBot="1">
      <c r="A196" s="47"/>
      <c r="B196" s="68">
        <v>231</v>
      </c>
      <c r="C196" s="159" t="s">
        <v>479</v>
      </c>
      <c r="D196" s="43">
        <v>3399</v>
      </c>
      <c r="E196" s="43">
        <v>5169</v>
      </c>
      <c r="F196" s="47"/>
      <c r="G196" s="42">
        <v>16</v>
      </c>
      <c r="H196" s="108">
        <v>366</v>
      </c>
      <c r="I196" s="8" t="s">
        <v>422</v>
      </c>
      <c r="J196" s="38">
        <v>90000</v>
      </c>
      <c r="K196" s="216"/>
      <c r="M196" s="38"/>
      <c r="N196" s="74">
        <f t="shared" si="5"/>
        <v>90000</v>
      </c>
    </row>
    <row r="197" spans="1:14" ht="12.75" customHeight="1" thickBot="1">
      <c r="A197" s="47"/>
      <c r="B197" s="68">
        <v>231</v>
      </c>
      <c r="C197" s="159" t="s">
        <v>479</v>
      </c>
      <c r="D197" s="43">
        <v>3399</v>
      </c>
      <c r="E197" s="43">
        <v>5169</v>
      </c>
      <c r="F197" s="47"/>
      <c r="G197" s="42">
        <v>16</v>
      </c>
      <c r="H197" s="42">
        <v>368</v>
      </c>
      <c r="I197" s="8" t="s">
        <v>434</v>
      </c>
      <c r="J197" s="38">
        <v>100000</v>
      </c>
      <c r="K197" s="216"/>
      <c r="M197" s="38"/>
      <c r="N197" s="74">
        <f t="shared" si="5"/>
        <v>100000</v>
      </c>
    </row>
    <row r="198" spans="1:14" ht="12.75" customHeight="1" thickBot="1">
      <c r="A198" s="47"/>
      <c r="B198" s="68">
        <v>231</v>
      </c>
      <c r="C198" s="159" t="s">
        <v>479</v>
      </c>
      <c r="D198" s="43">
        <v>3399</v>
      </c>
      <c r="E198" s="43">
        <v>5169</v>
      </c>
      <c r="F198" s="47"/>
      <c r="G198" s="42">
        <v>16</v>
      </c>
      <c r="H198" s="42">
        <v>377</v>
      </c>
      <c r="I198" s="8" t="s">
        <v>128</v>
      </c>
      <c r="J198" s="38">
        <v>75000</v>
      </c>
      <c r="K198" s="216"/>
      <c r="M198" s="38"/>
      <c r="N198" s="74">
        <f t="shared" si="5"/>
        <v>75000</v>
      </c>
    </row>
    <row r="199" spans="1:14" ht="12.75" customHeight="1" thickBot="1">
      <c r="A199" s="47"/>
      <c r="B199" s="68">
        <v>231</v>
      </c>
      <c r="C199" s="159" t="s">
        <v>479</v>
      </c>
      <c r="D199" s="43">
        <v>3399</v>
      </c>
      <c r="E199" s="43">
        <v>5169</v>
      </c>
      <c r="F199" s="47"/>
      <c r="G199" s="42">
        <v>16</v>
      </c>
      <c r="H199" s="42">
        <v>36602</v>
      </c>
      <c r="I199" s="8" t="s">
        <v>34</v>
      </c>
      <c r="J199" s="38">
        <v>360000</v>
      </c>
      <c r="K199" s="216"/>
      <c r="M199" s="38"/>
      <c r="N199" s="74">
        <f t="shared" si="5"/>
        <v>360000</v>
      </c>
    </row>
    <row r="200" spans="1:14" ht="12.75" customHeight="1" thickBot="1">
      <c r="A200" s="47"/>
      <c r="B200" s="68">
        <v>231</v>
      </c>
      <c r="C200" s="159" t="s">
        <v>479</v>
      </c>
      <c r="D200" s="43">
        <v>3399</v>
      </c>
      <c r="E200" s="43">
        <v>5169</v>
      </c>
      <c r="F200" s="47"/>
      <c r="G200" s="42">
        <v>16</v>
      </c>
      <c r="H200" s="42">
        <v>36603</v>
      </c>
      <c r="I200" s="8" t="s">
        <v>35</v>
      </c>
      <c r="J200" s="38">
        <v>200000</v>
      </c>
      <c r="K200" s="216"/>
      <c r="M200" s="38"/>
      <c r="N200" s="74">
        <f t="shared" si="5"/>
        <v>200000</v>
      </c>
    </row>
    <row r="201" spans="1:14" ht="12.75" customHeight="1" thickBot="1">
      <c r="A201" s="47"/>
      <c r="B201" s="68">
        <v>231</v>
      </c>
      <c r="C201" s="159" t="s">
        <v>479</v>
      </c>
      <c r="D201" s="43">
        <v>3399</v>
      </c>
      <c r="E201" s="43">
        <v>5169</v>
      </c>
      <c r="F201" s="47"/>
      <c r="G201" s="42">
        <v>16</v>
      </c>
      <c r="H201" s="42">
        <v>36604</v>
      </c>
      <c r="I201" s="8" t="s">
        <v>118</v>
      </c>
      <c r="J201" s="38">
        <v>45000</v>
      </c>
      <c r="K201" s="216"/>
      <c r="M201" s="38"/>
      <c r="N201" s="74">
        <f t="shared" si="5"/>
        <v>45000</v>
      </c>
    </row>
    <row r="202" spans="1:14" ht="12.75" customHeight="1" thickBot="1">
      <c r="A202" s="47"/>
      <c r="B202" s="68">
        <v>231</v>
      </c>
      <c r="C202" s="159" t="s">
        <v>479</v>
      </c>
      <c r="D202" s="43">
        <v>3399</v>
      </c>
      <c r="E202" s="43">
        <v>5169</v>
      </c>
      <c r="F202" s="47"/>
      <c r="G202" s="42">
        <v>16</v>
      </c>
      <c r="H202" s="42">
        <v>36605</v>
      </c>
      <c r="I202" s="8" t="s">
        <v>36</v>
      </c>
      <c r="J202" s="38">
        <v>15000</v>
      </c>
      <c r="K202" s="216"/>
      <c r="M202" s="38"/>
      <c r="N202" s="74">
        <f t="shared" si="5"/>
        <v>15000</v>
      </c>
    </row>
    <row r="203" spans="1:14" ht="12.75" customHeight="1" thickBot="1">
      <c r="A203" s="47"/>
      <c r="B203" s="68">
        <v>231</v>
      </c>
      <c r="C203" s="159" t="s">
        <v>479</v>
      </c>
      <c r="D203" s="43">
        <v>3399</v>
      </c>
      <c r="E203" s="43">
        <v>5169</v>
      </c>
      <c r="F203" s="47"/>
      <c r="G203" s="42">
        <v>16</v>
      </c>
      <c r="H203" s="42">
        <v>36606</v>
      </c>
      <c r="I203" s="8" t="s">
        <v>37</v>
      </c>
      <c r="J203" s="38">
        <v>50000</v>
      </c>
      <c r="K203" s="216"/>
      <c r="M203" s="38"/>
      <c r="N203" s="74">
        <f t="shared" si="5"/>
        <v>50000</v>
      </c>
    </row>
    <row r="204" spans="1:14" ht="12.75" customHeight="1" thickBot="1">
      <c r="A204" s="47"/>
      <c r="B204" s="68">
        <v>231</v>
      </c>
      <c r="C204" s="159" t="s">
        <v>479</v>
      </c>
      <c r="D204" s="43">
        <v>3399</v>
      </c>
      <c r="E204" s="43">
        <v>5169</v>
      </c>
      <c r="F204" s="47"/>
      <c r="G204" s="42">
        <v>16</v>
      </c>
      <c r="H204" s="42">
        <v>36607</v>
      </c>
      <c r="I204" s="8" t="s">
        <v>119</v>
      </c>
      <c r="J204" s="38">
        <v>15000</v>
      </c>
      <c r="K204" s="216"/>
      <c r="M204" s="38"/>
      <c r="N204" s="74">
        <f t="shared" si="5"/>
        <v>15000</v>
      </c>
    </row>
    <row r="205" spans="1:14" ht="12.75" customHeight="1" thickBot="1">
      <c r="A205" s="47"/>
      <c r="B205" s="68">
        <v>231</v>
      </c>
      <c r="C205" s="159" t="s">
        <v>479</v>
      </c>
      <c r="D205" s="43">
        <v>3399</v>
      </c>
      <c r="E205" s="43">
        <v>5169</v>
      </c>
      <c r="F205" s="47"/>
      <c r="G205" s="42">
        <v>16</v>
      </c>
      <c r="H205" s="42">
        <v>36608</v>
      </c>
      <c r="I205" s="8" t="s">
        <v>120</v>
      </c>
      <c r="J205" s="38">
        <v>5000</v>
      </c>
      <c r="K205" s="216"/>
      <c r="M205" s="38"/>
      <c r="N205" s="74">
        <f t="shared" si="5"/>
        <v>5000</v>
      </c>
    </row>
    <row r="206" spans="1:14" ht="12.75" customHeight="1" thickBot="1">
      <c r="A206" s="47"/>
      <c r="B206" s="68">
        <v>231</v>
      </c>
      <c r="C206" s="159" t="s">
        <v>479</v>
      </c>
      <c r="D206" s="43">
        <v>3399</v>
      </c>
      <c r="E206" s="43">
        <v>5169</v>
      </c>
      <c r="F206" s="47"/>
      <c r="G206" s="42">
        <v>16</v>
      </c>
      <c r="H206" s="42">
        <v>36609</v>
      </c>
      <c r="I206" s="8" t="s">
        <v>121</v>
      </c>
      <c r="J206" s="38">
        <v>125000</v>
      </c>
      <c r="K206" s="216"/>
      <c r="M206" s="38"/>
      <c r="N206" s="74">
        <f t="shared" si="5"/>
        <v>125000</v>
      </c>
    </row>
    <row r="207" spans="1:14" ht="12.75" customHeight="1" thickBot="1">
      <c r="A207" s="47"/>
      <c r="B207" s="68">
        <v>231</v>
      </c>
      <c r="C207" s="159" t="s">
        <v>479</v>
      </c>
      <c r="D207" s="43">
        <v>3399</v>
      </c>
      <c r="E207" s="43">
        <v>5169</v>
      </c>
      <c r="F207" s="47"/>
      <c r="G207" s="42">
        <v>16</v>
      </c>
      <c r="H207" s="42">
        <v>36611</v>
      </c>
      <c r="I207" s="8" t="s">
        <v>122</v>
      </c>
      <c r="J207" s="38"/>
      <c r="K207" s="216"/>
      <c r="M207" s="38"/>
      <c r="N207" s="74">
        <f t="shared" si="5"/>
        <v>0</v>
      </c>
    </row>
    <row r="208" spans="1:14" ht="12.75" customHeight="1" thickBot="1">
      <c r="A208" s="47"/>
      <c r="B208" s="68">
        <v>231</v>
      </c>
      <c r="C208" s="159" t="s">
        <v>479</v>
      </c>
      <c r="D208" s="43">
        <v>3399</v>
      </c>
      <c r="E208" s="43">
        <v>5169</v>
      </c>
      <c r="F208" s="47"/>
      <c r="G208" s="42">
        <v>16</v>
      </c>
      <c r="H208" s="42">
        <v>36613</v>
      </c>
      <c r="I208" s="8" t="s">
        <v>123</v>
      </c>
      <c r="J208" s="38"/>
      <c r="K208" s="216"/>
      <c r="M208" s="38"/>
      <c r="N208" s="74">
        <f t="shared" si="5"/>
        <v>0</v>
      </c>
    </row>
    <row r="209" spans="1:14" ht="12.75" customHeight="1" thickBot="1">
      <c r="A209" s="47"/>
      <c r="B209" s="68">
        <v>231</v>
      </c>
      <c r="C209" s="159" t="s">
        <v>479</v>
      </c>
      <c r="D209" s="43">
        <v>3399</v>
      </c>
      <c r="E209" s="43">
        <v>5169</v>
      </c>
      <c r="F209" s="47"/>
      <c r="G209" s="42">
        <v>16</v>
      </c>
      <c r="H209" s="42">
        <v>36614</v>
      </c>
      <c r="I209" s="8" t="s">
        <v>41</v>
      </c>
      <c r="J209" s="38">
        <v>80000</v>
      </c>
      <c r="K209" s="216"/>
      <c r="M209" s="38"/>
      <c r="N209" s="74">
        <f t="shared" si="5"/>
        <v>80000</v>
      </c>
    </row>
    <row r="210" spans="1:14" ht="12.75" customHeight="1" thickBot="1">
      <c r="A210" s="47"/>
      <c r="B210" s="68">
        <v>231</v>
      </c>
      <c r="C210" s="159" t="s">
        <v>479</v>
      </c>
      <c r="D210" s="43">
        <v>3399</v>
      </c>
      <c r="E210" s="43">
        <v>5169</v>
      </c>
      <c r="F210" s="47"/>
      <c r="G210" s="42">
        <v>16</v>
      </c>
      <c r="H210" s="42">
        <v>36615</v>
      </c>
      <c r="I210" s="8" t="s">
        <v>124</v>
      </c>
      <c r="J210" s="38">
        <v>0</v>
      </c>
      <c r="K210" s="216"/>
      <c r="M210" s="38">
        <v>22000</v>
      </c>
      <c r="N210" s="74">
        <f t="shared" si="5"/>
        <v>22000</v>
      </c>
    </row>
    <row r="211" spans="1:14" ht="12.75" customHeight="1" thickBot="1">
      <c r="A211" s="47"/>
      <c r="B211" s="68">
        <v>231</v>
      </c>
      <c r="C211" s="159" t="s">
        <v>479</v>
      </c>
      <c r="D211" s="43">
        <v>3399</v>
      </c>
      <c r="E211" s="43">
        <v>5169</v>
      </c>
      <c r="F211" s="47"/>
      <c r="G211" s="42">
        <v>16</v>
      </c>
      <c r="H211" s="42">
        <v>36616</v>
      </c>
      <c r="I211" s="8" t="s">
        <v>42</v>
      </c>
      <c r="J211" s="38">
        <v>15000</v>
      </c>
      <c r="K211" s="216"/>
      <c r="M211" s="38"/>
      <c r="N211" s="74">
        <f t="shared" si="5"/>
        <v>15000</v>
      </c>
    </row>
    <row r="212" spans="1:14" ht="12.75" customHeight="1" thickBot="1">
      <c r="A212" s="47"/>
      <c r="B212" s="68">
        <v>231</v>
      </c>
      <c r="C212" s="159" t="s">
        <v>479</v>
      </c>
      <c r="D212" s="43">
        <v>3399</v>
      </c>
      <c r="E212" s="43">
        <v>5169</v>
      </c>
      <c r="F212" s="47"/>
      <c r="G212" s="42">
        <v>16</v>
      </c>
      <c r="H212" s="42">
        <v>36617</v>
      </c>
      <c r="I212" s="8" t="s">
        <v>43</v>
      </c>
      <c r="J212" s="38">
        <v>15000</v>
      </c>
      <c r="K212" s="216"/>
      <c r="M212" s="38"/>
      <c r="N212" s="74">
        <f t="shared" si="5"/>
        <v>15000</v>
      </c>
    </row>
    <row r="213" spans="1:14" ht="12.75" customHeight="1" thickBot="1">
      <c r="A213" s="47"/>
      <c r="B213" s="68">
        <v>231</v>
      </c>
      <c r="C213" s="159" t="s">
        <v>479</v>
      </c>
      <c r="D213" s="43">
        <v>3399</v>
      </c>
      <c r="E213" s="43">
        <v>5169</v>
      </c>
      <c r="F213" s="47"/>
      <c r="G213" s="42">
        <v>16</v>
      </c>
      <c r="H213" s="42">
        <v>36618</v>
      </c>
      <c r="I213" s="8" t="s">
        <v>125</v>
      </c>
      <c r="J213" s="38">
        <v>15000</v>
      </c>
      <c r="K213" s="216"/>
      <c r="M213" s="38"/>
      <c r="N213" s="74">
        <f t="shared" si="5"/>
        <v>15000</v>
      </c>
    </row>
    <row r="214" spans="1:14" ht="12.75" customHeight="1" thickBot="1">
      <c r="A214" s="47"/>
      <c r="B214" s="68">
        <v>231</v>
      </c>
      <c r="C214" s="159" t="s">
        <v>479</v>
      </c>
      <c r="D214" s="43">
        <v>3399</v>
      </c>
      <c r="E214" s="43">
        <v>5169</v>
      </c>
      <c r="F214" s="47"/>
      <c r="G214" s="42">
        <v>16</v>
      </c>
      <c r="H214" s="108">
        <v>36619</v>
      </c>
      <c r="I214" s="8" t="s">
        <v>126</v>
      </c>
      <c r="J214" s="38">
        <v>0</v>
      </c>
      <c r="K214" s="216"/>
      <c r="M214" s="38">
        <v>23220</v>
      </c>
      <c r="N214" s="74">
        <f t="shared" si="5"/>
        <v>23220</v>
      </c>
    </row>
    <row r="215" spans="1:14" ht="12.75" customHeight="1" thickBot="1">
      <c r="A215" s="47"/>
      <c r="B215" s="68">
        <v>231</v>
      </c>
      <c r="C215" s="159" t="s">
        <v>479</v>
      </c>
      <c r="D215" s="43">
        <v>3399</v>
      </c>
      <c r="E215" s="43">
        <v>5169</v>
      </c>
      <c r="F215" s="47"/>
      <c r="G215" s="42">
        <v>16</v>
      </c>
      <c r="H215" s="108">
        <v>36620</v>
      </c>
      <c r="I215" s="8" t="s">
        <v>127</v>
      </c>
      <c r="J215" s="38">
        <v>5000</v>
      </c>
      <c r="K215" s="216"/>
      <c r="M215" s="38"/>
      <c r="N215" s="74">
        <f t="shared" si="5"/>
        <v>5000</v>
      </c>
    </row>
    <row r="216" spans="1:14" ht="12.75" customHeight="1" thickBot="1">
      <c r="A216" s="47"/>
      <c r="B216" s="68">
        <v>231</v>
      </c>
      <c r="C216" s="159" t="s">
        <v>479</v>
      </c>
      <c r="D216" s="43">
        <v>3399</v>
      </c>
      <c r="E216" s="43">
        <v>5169</v>
      </c>
      <c r="F216" s="47"/>
      <c r="G216" s="42">
        <v>16</v>
      </c>
      <c r="H216" s="108">
        <v>36621</v>
      </c>
      <c r="I216" s="8" t="s">
        <v>129</v>
      </c>
      <c r="J216" s="38">
        <v>0</v>
      </c>
      <c r="K216" s="216"/>
      <c r="M216" s="38"/>
      <c r="N216" s="74">
        <f t="shared" si="5"/>
        <v>0</v>
      </c>
    </row>
    <row r="217" spans="1:14" ht="12.75" customHeight="1" thickBot="1">
      <c r="A217" s="47"/>
      <c r="B217" s="68">
        <v>231</v>
      </c>
      <c r="C217" s="159" t="s">
        <v>479</v>
      </c>
      <c r="D217" s="43">
        <v>3399</v>
      </c>
      <c r="E217" s="43">
        <v>5169</v>
      </c>
      <c r="F217" s="47"/>
      <c r="G217" s="42">
        <v>16</v>
      </c>
      <c r="H217" s="108">
        <v>36622</v>
      </c>
      <c r="I217" s="8" t="s">
        <v>130</v>
      </c>
      <c r="J217" s="38">
        <v>5000</v>
      </c>
      <c r="K217" s="216"/>
      <c r="M217" s="38"/>
      <c r="N217" s="74">
        <f t="shared" si="5"/>
        <v>5000</v>
      </c>
    </row>
    <row r="218" spans="1:14" ht="12.75" customHeight="1" thickBot="1">
      <c r="A218" s="47"/>
      <c r="B218" s="68">
        <v>231</v>
      </c>
      <c r="C218" s="159" t="s">
        <v>479</v>
      </c>
      <c r="D218" s="43">
        <v>3399</v>
      </c>
      <c r="E218" s="43">
        <v>5169</v>
      </c>
      <c r="F218" s="47"/>
      <c r="G218" s="42">
        <v>16</v>
      </c>
      <c r="H218" s="108">
        <v>36623</v>
      </c>
      <c r="I218" s="8" t="s">
        <v>131</v>
      </c>
      <c r="J218" s="38">
        <v>5000</v>
      </c>
      <c r="K218" s="216"/>
      <c r="M218" s="38"/>
      <c r="N218" s="74">
        <f t="shared" si="5"/>
        <v>5000</v>
      </c>
    </row>
    <row r="219" spans="1:14" ht="12.75" customHeight="1" thickBot="1">
      <c r="A219" s="47"/>
      <c r="B219" s="68">
        <v>231</v>
      </c>
      <c r="C219" s="159" t="s">
        <v>479</v>
      </c>
      <c r="D219" s="43">
        <v>3399</v>
      </c>
      <c r="E219" s="43">
        <v>5169</v>
      </c>
      <c r="F219" s="47"/>
      <c r="G219" s="42">
        <v>16</v>
      </c>
      <c r="H219" s="108">
        <v>36624</v>
      </c>
      <c r="I219" s="8" t="s">
        <v>372</v>
      </c>
      <c r="J219" s="38">
        <v>30000</v>
      </c>
      <c r="K219" s="216"/>
      <c r="M219" s="38"/>
      <c r="N219" s="74">
        <f t="shared" si="5"/>
        <v>30000</v>
      </c>
    </row>
    <row r="220" spans="1:14" ht="12.75" customHeight="1" thickBot="1">
      <c r="A220" s="47"/>
      <c r="B220" s="68">
        <v>231</v>
      </c>
      <c r="C220" s="159" t="s">
        <v>479</v>
      </c>
      <c r="D220" s="43"/>
      <c r="E220" s="43"/>
      <c r="F220" s="47"/>
      <c r="G220" s="42"/>
      <c r="H220" s="42"/>
      <c r="I220" s="111" t="s">
        <v>271</v>
      </c>
      <c r="J220" s="38"/>
      <c r="K220" s="216"/>
      <c r="M220" s="38"/>
      <c r="N220" s="74">
        <f t="shared" si="5"/>
        <v>0</v>
      </c>
    </row>
    <row r="221" spans="1:14" ht="12.75" customHeight="1" thickBot="1">
      <c r="A221" s="47"/>
      <c r="B221" s="68">
        <v>231</v>
      </c>
      <c r="C221" s="159" t="s">
        <v>479</v>
      </c>
      <c r="D221" s="43">
        <v>3399</v>
      </c>
      <c r="E221" s="43">
        <v>5151</v>
      </c>
      <c r="F221" s="47"/>
      <c r="G221" s="42">
        <v>39</v>
      </c>
      <c r="H221" s="191">
        <v>366</v>
      </c>
      <c r="I221" s="13" t="s">
        <v>189</v>
      </c>
      <c r="J221" s="38">
        <v>2000</v>
      </c>
      <c r="K221" s="216"/>
      <c r="M221" s="38"/>
      <c r="N221" s="74">
        <f t="shared" si="5"/>
        <v>2000</v>
      </c>
    </row>
    <row r="222" spans="1:14" ht="12.75" customHeight="1" thickBot="1">
      <c r="A222" s="47"/>
      <c r="B222" s="68">
        <v>231</v>
      </c>
      <c r="C222" s="159" t="s">
        <v>479</v>
      </c>
      <c r="D222" s="43">
        <v>3399</v>
      </c>
      <c r="E222" s="43">
        <v>5154</v>
      </c>
      <c r="F222" s="47"/>
      <c r="G222" s="42">
        <v>39</v>
      </c>
      <c r="H222" s="191"/>
      <c r="I222" s="13" t="s">
        <v>230</v>
      </c>
      <c r="J222" s="38">
        <v>15000</v>
      </c>
      <c r="K222" s="216"/>
      <c r="M222" s="38"/>
      <c r="N222" s="74">
        <f t="shared" si="5"/>
        <v>15000</v>
      </c>
    </row>
    <row r="223" spans="1:14" ht="15" customHeight="1" thickBot="1">
      <c r="A223" s="47"/>
      <c r="B223" s="68">
        <v>231</v>
      </c>
      <c r="C223" s="159" t="s">
        <v>479</v>
      </c>
      <c r="D223" s="43"/>
      <c r="E223" s="43"/>
      <c r="F223" s="47"/>
      <c r="G223" s="42"/>
      <c r="H223" s="42"/>
      <c r="I223" s="111" t="s">
        <v>272</v>
      </c>
      <c r="J223" s="38"/>
      <c r="K223" s="216"/>
      <c r="M223" s="38"/>
      <c r="N223" s="74">
        <f t="shared" si="5"/>
        <v>0</v>
      </c>
    </row>
    <row r="224" spans="1:14" ht="12.75" customHeight="1" thickBot="1">
      <c r="A224" s="47"/>
      <c r="B224" s="68">
        <v>231</v>
      </c>
      <c r="C224" s="159" t="s">
        <v>479</v>
      </c>
      <c r="D224" s="43">
        <v>3399</v>
      </c>
      <c r="E224" s="43">
        <v>5154</v>
      </c>
      <c r="F224" s="47"/>
      <c r="G224" s="42">
        <v>39</v>
      </c>
      <c r="H224" s="108">
        <v>36603</v>
      </c>
      <c r="I224" s="13" t="s">
        <v>230</v>
      </c>
      <c r="J224" s="38">
        <v>5000</v>
      </c>
      <c r="K224" s="216"/>
      <c r="M224" s="38"/>
      <c r="N224" s="74">
        <f t="shared" si="5"/>
        <v>5000</v>
      </c>
    </row>
    <row r="225" spans="1:14" ht="12.75" customHeight="1" thickBot="1">
      <c r="A225" s="138"/>
      <c r="B225" s="138"/>
      <c r="C225" s="158"/>
      <c r="D225" s="139"/>
      <c r="E225" s="139"/>
      <c r="F225" s="138"/>
      <c r="G225" s="132"/>
      <c r="H225" s="132"/>
      <c r="I225" s="132" t="s">
        <v>440</v>
      </c>
      <c r="J225" s="132"/>
      <c r="K225" s="169"/>
      <c r="M225" s="132"/>
      <c r="N225" s="132"/>
    </row>
    <row r="226" spans="1:14" ht="12.75" customHeight="1" thickBot="1">
      <c r="A226" s="68"/>
      <c r="B226" s="68">
        <v>231</v>
      </c>
      <c r="C226" s="159" t="s">
        <v>479</v>
      </c>
      <c r="D226" s="69">
        <v>3319</v>
      </c>
      <c r="E226" s="69">
        <v>5169</v>
      </c>
      <c r="F226" s="68"/>
      <c r="G226" s="72">
        <v>16</v>
      </c>
      <c r="H226" s="141">
        <v>373</v>
      </c>
      <c r="I226" s="129" t="s">
        <v>132</v>
      </c>
      <c r="J226" s="74">
        <v>440000</v>
      </c>
      <c r="K226" s="216" t="s">
        <v>496</v>
      </c>
      <c r="M226" s="74"/>
      <c r="N226" s="74">
        <f>M226+J226</f>
        <v>440000</v>
      </c>
    </row>
    <row r="227" spans="1:14" ht="12.75" customHeight="1" thickBot="1">
      <c r="A227" s="47"/>
      <c r="B227" s="68">
        <v>231</v>
      </c>
      <c r="C227" s="159" t="s">
        <v>479</v>
      </c>
      <c r="D227" s="43">
        <v>3319</v>
      </c>
      <c r="E227" s="43">
        <v>5169</v>
      </c>
      <c r="F227" s="47"/>
      <c r="G227" s="42">
        <v>16</v>
      </c>
      <c r="H227" s="108">
        <v>374</v>
      </c>
      <c r="I227" s="13" t="s">
        <v>133</v>
      </c>
      <c r="J227" s="38">
        <v>120000</v>
      </c>
      <c r="K227" s="216"/>
      <c r="M227" s="38"/>
      <c r="N227" s="74">
        <f>M227+J227</f>
        <v>120000</v>
      </c>
    </row>
    <row r="228" spans="1:14" ht="12.75" customHeight="1" thickBot="1">
      <c r="A228" s="89"/>
      <c r="B228" s="68">
        <v>231</v>
      </c>
      <c r="C228" s="159" t="s">
        <v>479</v>
      </c>
      <c r="D228" s="15">
        <v>3319</v>
      </c>
      <c r="E228" s="15">
        <v>5169</v>
      </c>
      <c r="F228" s="89"/>
      <c r="G228" s="92">
        <v>16</v>
      </c>
      <c r="H228" s="136">
        <v>375</v>
      </c>
      <c r="I228" s="124" t="s">
        <v>134</v>
      </c>
      <c r="J228" s="94">
        <v>200000</v>
      </c>
      <c r="K228" s="216"/>
      <c r="M228" s="94"/>
      <c r="N228" s="74">
        <f>M228+J228</f>
        <v>200000</v>
      </c>
    </row>
    <row r="229" spans="1:14" ht="15" customHeight="1" thickBot="1">
      <c r="A229" s="138"/>
      <c r="B229" s="138"/>
      <c r="C229" s="158"/>
      <c r="D229" s="139"/>
      <c r="E229" s="139"/>
      <c r="F229" s="138"/>
      <c r="G229" s="130">
        <v>19</v>
      </c>
      <c r="H229" s="131"/>
      <c r="I229" s="132" t="s">
        <v>135</v>
      </c>
      <c r="J229" s="133">
        <v>18238214.08</v>
      </c>
      <c r="K229" s="169"/>
      <c r="M229" s="133">
        <f>SUM(M230:M272)</f>
        <v>0</v>
      </c>
      <c r="N229" s="133">
        <f>SUM(N230:N272)</f>
        <v>18238214.08</v>
      </c>
    </row>
    <row r="230" spans="1:14" ht="12.75" customHeight="1">
      <c r="A230" s="68"/>
      <c r="B230" s="68"/>
      <c r="C230" s="159"/>
      <c r="D230" s="69"/>
      <c r="E230" s="69"/>
      <c r="F230" s="68"/>
      <c r="G230" s="72"/>
      <c r="H230" s="72"/>
      <c r="I230" s="137" t="s">
        <v>136</v>
      </c>
      <c r="J230" s="74"/>
      <c r="K230" s="173"/>
      <c r="M230" s="74"/>
      <c r="N230" s="74"/>
    </row>
    <row r="231" spans="1:14" ht="12.75" customHeight="1" thickBot="1">
      <c r="A231" s="47"/>
      <c r="B231" s="68">
        <v>231</v>
      </c>
      <c r="C231" s="159" t="s">
        <v>479</v>
      </c>
      <c r="D231" s="43">
        <v>6171</v>
      </c>
      <c r="E231" s="43">
        <v>5011</v>
      </c>
      <c r="F231" s="164"/>
      <c r="G231" s="42">
        <v>19</v>
      </c>
      <c r="H231" s="208">
        <v>210</v>
      </c>
      <c r="I231" s="8" t="s">
        <v>137</v>
      </c>
      <c r="J231" s="38">
        <v>9297416</v>
      </c>
      <c r="K231" s="217" t="s">
        <v>494</v>
      </c>
      <c r="M231" s="38"/>
      <c r="N231" s="38">
        <f>M231+J231</f>
        <v>9297416</v>
      </c>
    </row>
    <row r="232" spans="1:14" ht="12.75" customHeight="1" thickBot="1">
      <c r="A232" s="47"/>
      <c r="B232" s="68">
        <v>231</v>
      </c>
      <c r="C232" s="159" t="s">
        <v>479</v>
      </c>
      <c r="D232" s="43">
        <v>6171</v>
      </c>
      <c r="E232" s="43">
        <v>5031</v>
      </c>
      <c r="F232" s="165"/>
      <c r="G232" s="42">
        <v>19</v>
      </c>
      <c r="H232" s="204"/>
      <c r="I232" s="8" t="s">
        <v>139</v>
      </c>
      <c r="J232" s="38">
        <v>2324354</v>
      </c>
      <c r="K232" s="216"/>
      <c r="M232" s="38"/>
      <c r="N232" s="38">
        <f aca="true" t="shared" si="6" ref="N232:N260">M232+J232</f>
        <v>2324354</v>
      </c>
    </row>
    <row r="233" spans="1:14" ht="12.75" customHeight="1" thickBot="1">
      <c r="A233" s="47"/>
      <c r="B233" s="68">
        <v>231</v>
      </c>
      <c r="C233" s="159" t="s">
        <v>479</v>
      </c>
      <c r="D233" s="43">
        <v>6171</v>
      </c>
      <c r="E233" s="43">
        <v>5032</v>
      </c>
      <c r="F233" s="165"/>
      <c r="G233" s="42">
        <v>19</v>
      </c>
      <c r="H233" s="204"/>
      <c r="I233" s="8" t="s">
        <v>140</v>
      </c>
      <c r="J233" s="38">
        <v>836767.44</v>
      </c>
      <c r="K233" s="216"/>
      <c r="M233" s="38"/>
      <c r="N233" s="38">
        <f t="shared" si="6"/>
        <v>836767.44</v>
      </c>
    </row>
    <row r="234" spans="1:14" ht="12.75" customHeight="1" thickBot="1">
      <c r="A234" s="47"/>
      <c r="B234" s="68">
        <v>231</v>
      </c>
      <c r="C234" s="159" t="s">
        <v>479</v>
      </c>
      <c r="D234" s="43">
        <v>6171</v>
      </c>
      <c r="E234" s="43">
        <v>5038</v>
      </c>
      <c r="F234" s="165"/>
      <c r="G234" s="42">
        <v>19</v>
      </c>
      <c r="H234" s="204"/>
      <c r="I234" s="8" t="s">
        <v>141</v>
      </c>
      <c r="J234" s="38">
        <v>60000</v>
      </c>
      <c r="K234" s="216"/>
      <c r="M234" s="38"/>
      <c r="N234" s="38">
        <f t="shared" si="6"/>
        <v>60000</v>
      </c>
    </row>
    <row r="235" spans="1:14" ht="12.75" customHeight="1" thickBot="1">
      <c r="A235" s="47"/>
      <c r="B235" s="68">
        <v>231</v>
      </c>
      <c r="C235" s="159" t="s">
        <v>479</v>
      </c>
      <c r="D235" s="43">
        <v>6171</v>
      </c>
      <c r="E235" s="43">
        <v>5136</v>
      </c>
      <c r="F235" s="165"/>
      <c r="G235" s="42">
        <v>19</v>
      </c>
      <c r="H235" s="204"/>
      <c r="I235" s="8" t="s">
        <v>142</v>
      </c>
      <c r="J235" s="38">
        <v>20000</v>
      </c>
      <c r="K235" s="216"/>
      <c r="M235" s="38"/>
      <c r="N235" s="38">
        <f t="shared" si="6"/>
        <v>20000</v>
      </c>
    </row>
    <row r="236" spans="1:14" ht="12.75" customHeight="1" thickBot="1">
      <c r="A236" s="47"/>
      <c r="B236" s="68">
        <v>231</v>
      </c>
      <c r="C236" s="159" t="s">
        <v>479</v>
      </c>
      <c r="D236" s="43">
        <v>6171</v>
      </c>
      <c r="E236" s="43">
        <v>5137</v>
      </c>
      <c r="F236" s="165"/>
      <c r="G236" s="42">
        <v>19</v>
      </c>
      <c r="H236" s="204"/>
      <c r="I236" s="8" t="s">
        <v>143</v>
      </c>
      <c r="J236" s="38">
        <v>80000</v>
      </c>
      <c r="K236" s="216"/>
      <c r="M236" s="38"/>
      <c r="N236" s="38">
        <f t="shared" si="6"/>
        <v>80000</v>
      </c>
    </row>
    <row r="237" spans="1:14" ht="12.75" customHeight="1" thickBot="1">
      <c r="A237" s="47"/>
      <c r="B237" s="68">
        <v>231</v>
      </c>
      <c r="C237" s="159" t="s">
        <v>479</v>
      </c>
      <c r="D237" s="43">
        <v>6171</v>
      </c>
      <c r="E237" s="43">
        <v>5139</v>
      </c>
      <c r="F237" s="165"/>
      <c r="G237" s="42">
        <v>19</v>
      </c>
      <c r="H237" s="204"/>
      <c r="I237" s="113" t="s">
        <v>144</v>
      </c>
      <c r="J237" s="38">
        <v>150000</v>
      </c>
      <c r="K237" s="216"/>
      <c r="M237" s="38"/>
      <c r="N237" s="38">
        <f t="shared" si="6"/>
        <v>150000</v>
      </c>
    </row>
    <row r="238" spans="1:14" ht="12.75" customHeight="1" thickBot="1">
      <c r="A238" s="47"/>
      <c r="B238" s="68">
        <v>231</v>
      </c>
      <c r="C238" s="159" t="s">
        <v>479</v>
      </c>
      <c r="D238" s="43">
        <v>6171</v>
      </c>
      <c r="E238" s="43">
        <v>5156</v>
      </c>
      <c r="F238" s="165"/>
      <c r="G238" s="42">
        <v>19</v>
      </c>
      <c r="H238" s="204"/>
      <c r="I238" s="8" t="s">
        <v>145</v>
      </c>
      <c r="J238" s="38">
        <v>120000</v>
      </c>
      <c r="K238" s="216"/>
      <c r="M238" s="38"/>
      <c r="N238" s="38">
        <f t="shared" si="6"/>
        <v>120000</v>
      </c>
    </row>
    <row r="239" spans="1:14" ht="12.75" customHeight="1" thickBot="1">
      <c r="A239" s="47"/>
      <c r="B239" s="68">
        <v>231</v>
      </c>
      <c r="C239" s="159" t="s">
        <v>479</v>
      </c>
      <c r="D239" s="43">
        <v>6171</v>
      </c>
      <c r="E239" s="43">
        <v>5161</v>
      </c>
      <c r="F239" s="165"/>
      <c r="G239" s="42">
        <v>19</v>
      </c>
      <c r="H239" s="204"/>
      <c r="I239" s="8" t="s">
        <v>110</v>
      </c>
      <c r="J239" s="38">
        <v>190000</v>
      </c>
      <c r="K239" s="216"/>
      <c r="M239" s="38"/>
      <c r="N239" s="38">
        <f t="shared" si="6"/>
        <v>190000</v>
      </c>
    </row>
    <row r="240" spans="1:14" ht="12.75" customHeight="1" thickBot="1">
      <c r="A240" s="47"/>
      <c r="B240" s="68">
        <v>231</v>
      </c>
      <c r="C240" s="159" t="s">
        <v>479</v>
      </c>
      <c r="D240" s="43">
        <v>6171</v>
      </c>
      <c r="E240" s="43">
        <v>5162</v>
      </c>
      <c r="F240" s="165"/>
      <c r="G240" s="42">
        <v>19</v>
      </c>
      <c r="H240" s="204"/>
      <c r="I240" s="8" t="s">
        <v>146</v>
      </c>
      <c r="J240" s="38">
        <v>400000</v>
      </c>
      <c r="K240" s="216"/>
      <c r="M240" s="38"/>
      <c r="N240" s="38">
        <f t="shared" si="6"/>
        <v>400000</v>
      </c>
    </row>
    <row r="241" spans="1:14" ht="12.75" customHeight="1" thickBot="1">
      <c r="A241" s="47"/>
      <c r="B241" s="68">
        <v>231</v>
      </c>
      <c r="C241" s="159" t="s">
        <v>479</v>
      </c>
      <c r="D241" s="43">
        <v>6171</v>
      </c>
      <c r="E241" s="43">
        <v>5166</v>
      </c>
      <c r="F241" s="165"/>
      <c r="G241" s="42">
        <v>19</v>
      </c>
      <c r="H241" s="204"/>
      <c r="I241" s="8" t="s">
        <v>147</v>
      </c>
      <c r="J241" s="38">
        <v>150000</v>
      </c>
      <c r="K241" s="216"/>
      <c r="M241" s="38"/>
      <c r="N241" s="38">
        <f t="shared" si="6"/>
        <v>150000</v>
      </c>
    </row>
    <row r="242" spans="1:14" ht="12.75" customHeight="1" thickBot="1">
      <c r="A242" s="47"/>
      <c r="B242" s="68">
        <v>231</v>
      </c>
      <c r="C242" s="159" t="s">
        <v>479</v>
      </c>
      <c r="D242" s="43">
        <v>6171</v>
      </c>
      <c r="E242" s="43">
        <v>5167</v>
      </c>
      <c r="F242" s="165"/>
      <c r="G242" s="42">
        <v>19</v>
      </c>
      <c r="H242" s="204"/>
      <c r="I242" s="8" t="s">
        <v>148</v>
      </c>
      <c r="J242" s="38">
        <v>140000</v>
      </c>
      <c r="K242" s="216"/>
      <c r="M242" s="38"/>
      <c r="N242" s="38">
        <f t="shared" si="6"/>
        <v>140000</v>
      </c>
    </row>
    <row r="243" spans="1:14" ht="12.75" customHeight="1" thickBot="1">
      <c r="A243" s="47"/>
      <c r="B243" s="68">
        <v>231</v>
      </c>
      <c r="C243" s="159" t="s">
        <v>479</v>
      </c>
      <c r="D243" s="43">
        <v>6171</v>
      </c>
      <c r="E243" s="43">
        <v>5169</v>
      </c>
      <c r="F243" s="165"/>
      <c r="G243" s="42">
        <v>19</v>
      </c>
      <c r="H243" s="204"/>
      <c r="I243" s="113" t="s">
        <v>113</v>
      </c>
      <c r="J243" s="38">
        <v>80000</v>
      </c>
      <c r="K243" s="216"/>
      <c r="M243" s="38"/>
      <c r="N243" s="38">
        <f t="shared" si="6"/>
        <v>80000</v>
      </c>
    </row>
    <row r="244" spans="1:14" ht="12.75" customHeight="1" thickBot="1">
      <c r="A244" s="47"/>
      <c r="B244" s="68">
        <v>231</v>
      </c>
      <c r="C244" s="159" t="s">
        <v>479</v>
      </c>
      <c r="D244" s="43">
        <v>6171</v>
      </c>
      <c r="E244" s="43">
        <v>5169</v>
      </c>
      <c r="F244" s="165"/>
      <c r="G244" s="42">
        <v>19</v>
      </c>
      <c r="H244" s="204"/>
      <c r="I244" s="113" t="s">
        <v>113</v>
      </c>
      <c r="J244" s="38">
        <v>200000</v>
      </c>
      <c r="K244" s="216"/>
      <c r="M244" s="38"/>
      <c r="N244" s="38">
        <f t="shared" si="6"/>
        <v>200000</v>
      </c>
    </row>
    <row r="245" spans="1:14" ht="12.75" customHeight="1" thickBot="1">
      <c r="A245" s="47"/>
      <c r="B245" s="68">
        <v>231</v>
      </c>
      <c r="C245" s="159" t="s">
        <v>479</v>
      </c>
      <c r="D245" s="43">
        <v>6171</v>
      </c>
      <c r="E245" s="43">
        <v>5171</v>
      </c>
      <c r="F245" s="165"/>
      <c r="G245" s="42">
        <v>19</v>
      </c>
      <c r="H245" s="204"/>
      <c r="I245" s="113" t="s">
        <v>149</v>
      </c>
      <c r="J245" s="38">
        <v>40000</v>
      </c>
      <c r="K245" s="216"/>
      <c r="M245" s="38"/>
      <c r="N245" s="38">
        <f t="shared" si="6"/>
        <v>40000</v>
      </c>
    </row>
    <row r="246" spans="1:14" ht="12.75" customHeight="1" thickBot="1">
      <c r="A246" s="47"/>
      <c r="B246" s="68">
        <v>231</v>
      </c>
      <c r="C246" s="159" t="s">
        <v>479</v>
      </c>
      <c r="D246" s="43">
        <v>6171</v>
      </c>
      <c r="E246" s="43">
        <v>5169</v>
      </c>
      <c r="F246" s="165"/>
      <c r="G246" s="42">
        <v>19</v>
      </c>
      <c r="H246" s="204"/>
      <c r="I246" s="113" t="s">
        <v>150</v>
      </c>
      <c r="J246" s="38">
        <v>300000</v>
      </c>
      <c r="K246" s="216"/>
      <c r="M246" s="38"/>
      <c r="N246" s="38">
        <f t="shared" si="6"/>
        <v>300000</v>
      </c>
    </row>
    <row r="247" spans="1:14" ht="12.75" customHeight="1" thickBot="1">
      <c r="A247" s="47"/>
      <c r="B247" s="68">
        <v>231</v>
      </c>
      <c r="C247" s="159" t="s">
        <v>479</v>
      </c>
      <c r="D247" s="43">
        <v>6171</v>
      </c>
      <c r="E247" s="43">
        <v>5162</v>
      </c>
      <c r="F247" s="165"/>
      <c r="G247" s="42">
        <v>19</v>
      </c>
      <c r="H247" s="204"/>
      <c r="I247" s="113" t="s">
        <v>151</v>
      </c>
      <c r="J247" s="38">
        <v>171360</v>
      </c>
      <c r="K247" s="216"/>
      <c r="M247" s="38"/>
      <c r="N247" s="38">
        <f t="shared" si="6"/>
        <v>171360</v>
      </c>
    </row>
    <row r="248" spans="1:14" ht="12.75" customHeight="1" thickBot="1">
      <c r="A248" s="47"/>
      <c r="B248" s="68">
        <v>231</v>
      </c>
      <c r="C248" s="159" t="s">
        <v>479</v>
      </c>
      <c r="D248" s="43">
        <v>6171</v>
      </c>
      <c r="E248" s="43">
        <v>5172</v>
      </c>
      <c r="F248" s="165"/>
      <c r="G248" s="42">
        <v>19</v>
      </c>
      <c r="H248" s="204"/>
      <c r="I248" s="113" t="s">
        <v>152</v>
      </c>
      <c r="J248" s="38">
        <v>30000</v>
      </c>
      <c r="K248" s="216"/>
      <c r="M248" s="38"/>
      <c r="N248" s="38">
        <f t="shared" si="6"/>
        <v>30000</v>
      </c>
    </row>
    <row r="249" spans="1:14" ht="12.75" customHeight="1" thickBot="1">
      <c r="A249" s="47"/>
      <c r="B249" s="68">
        <v>231</v>
      </c>
      <c r="C249" s="159" t="s">
        <v>479</v>
      </c>
      <c r="D249" s="43">
        <v>6171</v>
      </c>
      <c r="E249" s="43">
        <v>6111</v>
      </c>
      <c r="F249" s="165"/>
      <c r="G249" s="42">
        <v>19</v>
      </c>
      <c r="H249" s="204"/>
      <c r="I249" s="113" t="s">
        <v>153</v>
      </c>
      <c r="J249" s="38">
        <v>60000</v>
      </c>
      <c r="K249" s="216"/>
      <c r="M249" s="38"/>
      <c r="N249" s="38">
        <f t="shared" si="6"/>
        <v>60000</v>
      </c>
    </row>
    <row r="250" spans="1:14" ht="12.75" customHeight="1" thickBot="1">
      <c r="A250" s="47"/>
      <c r="B250" s="68">
        <v>231</v>
      </c>
      <c r="C250" s="159" t="s">
        <v>479</v>
      </c>
      <c r="D250" s="43">
        <v>6171</v>
      </c>
      <c r="E250" s="43">
        <v>5173</v>
      </c>
      <c r="F250" s="165"/>
      <c r="G250" s="42">
        <v>19</v>
      </c>
      <c r="H250" s="204"/>
      <c r="I250" s="8" t="s">
        <v>154</v>
      </c>
      <c r="J250" s="38">
        <v>20000</v>
      </c>
      <c r="K250" s="216"/>
      <c r="M250" s="38"/>
      <c r="N250" s="38">
        <f t="shared" si="6"/>
        <v>20000</v>
      </c>
    </row>
    <row r="251" spans="1:14" ht="12.75" customHeight="1" thickBot="1">
      <c r="A251" s="47"/>
      <c r="B251" s="68">
        <v>231</v>
      </c>
      <c r="C251" s="159" t="s">
        <v>479</v>
      </c>
      <c r="D251" s="43">
        <v>6171</v>
      </c>
      <c r="E251" s="43">
        <v>5178</v>
      </c>
      <c r="F251" s="165"/>
      <c r="G251" s="42">
        <v>19</v>
      </c>
      <c r="H251" s="204"/>
      <c r="I251" s="8" t="s">
        <v>156</v>
      </c>
      <c r="J251" s="38">
        <v>156000</v>
      </c>
      <c r="K251" s="216"/>
      <c r="M251" s="38"/>
      <c r="N251" s="38">
        <f t="shared" si="6"/>
        <v>156000</v>
      </c>
    </row>
    <row r="252" spans="1:14" ht="12.75" customHeight="1" thickBot="1">
      <c r="A252" s="47"/>
      <c r="B252" s="68">
        <v>231</v>
      </c>
      <c r="C252" s="159" t="s">
        <v>479</v>
      </c>
      <c r="D252" s="43">
        <v>6171</v>
      </c>
      <c r="E252" s="43">
        <v>5362</v>
      </c>
      <c r="F252" s="165"/>
      <c r="G252" s="42">
        <v>19</v>
      </c>
      <c r="H252" s="204"/>
      <c r="I252" s="8" t="s">
        <v>157</v>
      </c>
      <c r="J252" s="38">
        <v>50000</v>
      </c>
      <c r="K252" s="216"/>
      <c r="M252" s="38"/>
      <c r="N252" s="38">
        <f t="shared" si="6"/>
        <v>50000</v>
      </c>
    </row>
    <row r="253" spans="1:14" ht="12.75" customHeight="1" thickBot="1">
      <c r="A253" s="47"/>
      <c r="B253" s="68">
        <v>231</v>
      </c>
      <c r="C253" s="159" t="s">
        <v>479</v>
      </c>
      <c r="D253" s="43">
        <v>6171</v>
      </c>
      <c r="E253" s="43">
        <v>5365</v>
      </c>
      <c r="F253" s="165"/>
      <c r="G253" s="42">
        <v>19</v>
      </c>
      <c r="H253" s="204"/>
      <c r="I253" s="8" t="s">
        <v>158</v>
      </c>
      <c r="J253" s="38">
        <v>1000</v>
      </c>
      <c r="K253" s="216"/>
      <c r="M253" s="38"/>
      <c r="N253" s="38">
        <f t="shared" si="6"/>
        <v>1000</v>
      </c>
    </row>
    <row r="254" spans="1:14" ht="12.75" customHeight="1" thickBot="1">
      <c r="A254" s="47"/>
      <c r="B254" s="68">
        <v>231</v>
      </c>
      <c r="C254" s="159" t="s">
        <v>479</v>
      </c>
      <c r="D254" s="43">
        <v>6171</v>
      </c>
      <c r="E254" s="43">
        <v>5492</v>
      </c>
      <c r="F254" s="165"/>
      <c r="G254" s="42">
        <v>19</v>
      </c>
      <c r="H254" s="204"/>
      <c r="I254" s="8" t="s">
        <v>159</v>
      </c>
      <c r="J254" s="38">
        <v>50000</v>
      </c>
      <c r="K254" s="216"/>
      <c r="M254" s="38"/>
      <c r="N254" s="38">
        <f t="shared" si="6"/>
        <v>50000</v>
      </c>
    </row>
    <row r="255" spans="1:14" ht="12.75" customHeight="1" thickBot="1">
      <c r="A255" s="47"/>
      <c r="B255" s="68">
        <v>231</v>
      </c>
      <c r="C255" s="159" t="s">
        <v>479</v>
      </c>
      <c r="D255" s="43">
        <v>6310</v>
      </c>
      <c r="E255" s="43">
        <v>5163</v>
      </c>
      <c r="F255" s="165"/>
      <c r="G255" s="42">
        <v>19</v>
      </c>
      <c r="H255" s="204"/>
      <c r="I255" s="8" t="s">
        <v>160</v>
      </c>
      <c r="J255" s="38">
        <v>100000</v>
      </c>
      <c r="K255" s="216"/>
      <c r="M255" s="38"/>
      <c r="N255" s="38">
        <f t="shared" si="6"/>
        <v>100000</v>
      </c>
    </row>
    <row r="256" spans="1:14" ht="12.75" customHeight="1" thickBot="1">
      <c r="A256" s="47"/>
      <c r="B256" s="68">
        <v>231</v>
      </c>
      <c r="C256" s="159" t="s">
        <v>479</v>
      </c>
      <c r="D256" s="43">
        <v>6320</v>
      </c>
      <c r="E256" s="43">
        <v>5163</v>
      </c>
      <c r="F256" s="166"/>
      <c r="G256" s="42">
        <v>19</v>
      </c>
      <c r="H256" s="205"/>
      <c r="I256" s="8" t="s">
        <v>161</v>
      </c>
      <c r="J256" s="38">
        <v>490000</v>
      </c>
      <c r="K256" s="216"/>
      <c r="M256" s="38"/>
      <c r="N256" s="38">
        <f t="shared" si="6"/>
        <v>490000</v>
      </c>
    </row>
    <row r="257" spans="1:14" ht="12.75" customHeight="1" thickBot="1">
      <c r="A257" s="47"/>
      <c r="B257" s="68">
        <v>231</v>
      </c>
      <c r="C257" s="159" t="s">
        <v>479</v>
      </c>
      <c r="D257" s="43">
        <v>6171</v>
      </c>
      <c r="E257" s="43">
        <v>5139</v>
      </c>
      <c r="F257" s="164"/>
      <c r="G257" s="42">
        <v>19</v>
      </c>
      <c r="H257" s="191">
        <v>215</v>
      </c>
      <c r="I257" s="113" t="s">
        <v>162</v>
      </c>
      <c r="J257" s="38">
        <v>30000</v>
      </c>
      <c r="K257" s="216"/>
      <c r="M257" s="38"/>
      <c r="N257" s="38">
        <f t="shared" si="6"/>
        <v>30000</v>
      </c>
    </row>
    <row r="258" spans="1:14" ht="12.75" customHeight="1" thickBot="1">
      <c r="A258" s="47"/>
      <c r="B258" s="68">
        <v>231</v>
      </c>
      <c r="C258" s="159" t="s">
        <v>479</v>
      </c>
      <c r="D258" s="43">
        <v>6171</v>
      </c>
      <c r="E258" s="43">
        <v>5164</v>
      </c>
      <c r="F258" s="165"/>
      <c r="G258" s="42">
        <v>19</v>
      </c>
      <c r="H258" s="191"/>
      <c r="I258" s="113" t="s">
        <v>163</v>
      </c>
      <c r="J258" s="38">
        <v>50000</v>
      </c>
      <c r="K258" s="216"/>
      <c r="M258" s="38"/>
      <c r="N258" s="38">
        <f t="shared" si="6"/>
        <v>50000</v>
      </c>
    </row>
    <row r="259" spans="1:14" ht="12.75" customHeight="1" thickBot="1">
      <c r="A259" s="47"/>
      <c r="B259" s="68">
        <v>231</v>
      </c>
      <c r="C259" s="159" t="s">
        <v>479</v>
      </c>
      <c r="D259" s="43">
        <v>6171</v>
      </c>
      <c r="E259" s="43">
        <v>5169</v>
      </c>
      <c r="F259" s="166"/>
      <c r="G259" s="42">
        <v>19</v>
      </c>
      <c r="H259" s="191"/>
      <c r="I259" s="113" t="s">
        <v>113</v>
      </c>
      <c r="J259" s="38">
        <v>40000</v>
      </c>
      <c r="K259" s="216"/>
      <c r="M259" s="38"/>
      <c r="N259" s="38">
        <f t="shared" si="6"/>
        <v>40000</v>
      </c>
    </row>
    <row r="260" spans="1:14" ht="12.75" customHeight="1" thickBot="1">
      <c r="A260" s="47"/>
      <c r="B260" s="68">
        <v>231</v>
      </c>
      <c r="C260" s="159" t="s">
        <v>479</v>
      </c>
      <c r="D260" s="43"/>
      <c r="E260" s="43"/>
      <c r="F260" s="47"/>
      <c r="G260" s="42"/>
      <c r="H260" s="42"/>
      <c r="I260" s="110" t="s">
        <v>165</v>
      </c>
      <c r="J260" s="38"/>
      <c r="K260" s="216"/>
      <c r="M260" s="38"/>
      <c r="N260" s="38">
        <f t="shared" si="6"/>
        <v>0</v>
      </c>
    </row>
    <row r="261" spans="1:14" ht="12.75" customHeight="1" thickBot="1">
      <c r="A261" s="47"/>
      <c r="B261" s="68">
        <v>236</v>
      </c>
      <c r="C261" s="159" t="s">
        <v>484</v>
      </c>
      <c r="D261" s="43">
        <v>6171</v>
      </c>
      <c r="E261" s="43">
        <v>5169</v>
      </c>
      <c r="F261" s="47"/>
      <c r="G261" s="42">
        <v>19</v>
      </c>
      <c r="H261" s="191">
        <v>211</v>
      </c>
      <c r="I261" s="8" t="s">
        <v>113</v>
      </c>
      <c r="J261" s="184">
        <v>443896.64</v>
      </c>
      <c r="K261" s="216"/>
      <c r="M261" s="184"/>
      <c r="N261" s="184">
        <f>M261+J261</f>
        <v>443896.64</v>
      </c>
    </row>
    <row r="262" spans="1:14" ht="12.75" customHeight="1" thickBot="1">
      <c r="A262" s="47"/>
      <c r="B262" s="68">
        <v>231</v>
      </c>
      <c r="C262" s="159" t="s">
        <v>479</v>
      </c>
      <c r="D262" s="43">
        <v>6171</v>
      </c>
      <c r="E262" s="43">
        <v>5499</v>
      </c>
      <c r="F262" s="47"/>
      <c r="G262" s="42">
        <v>19</v>
      </c>
      <c r="H262" s="191"/>
      <c r="I262" s="8" t="s">
        <v>166</v>
      </c>
      <c r="J262" s="184"/>
      <c r="K262" s="216"/>
      <c r="M262" s="184"/>
      <c r="N262" s="184"/>
    </row>
    <row r="263" spans="1:14" ht="12.75" customHeight="1" thickBot="1">
      <c r="A263" s="47"/>
      <c r="B263" s="68">
        <v>231</v>
      </c>
      <c r="C263" s="159" t="s">
        <v>479</v>
      </c>
      <c r="D263" s="43"/>
      <c r="E263" s="43"/>
      <c r="F263" s="47"/>
      <c r="G263" s="42"/>
      <c r="H263" s="42"/>
      <c r="I263" s="110" t="s">
        <v>167</v>
      </c>
      <c r="J263" s="38"/>
      <c r="K263" s="216"/>
      <c r="M263" s="38"/>
      <c r="N263" s="38"/>
    </row>
    <row r="264" spans="1:14" ht="12.75" customHeight="1" thickBot="1">
      <c r="A264" s="47"/>
      <c r="B264" s="68">
        <v>231</v>
      </c>
      <c r="C264" s="159" t="s">
        <v>479</v>
      </c>
      <c r="D264" s="43">
        <v>6112</v>
      </c>
      <c r="E264" s="43">
        <v>5023</v>
      </c>
      <c r="F264" s="47"/>
      <c r="G264" s="42">
        <v>19</v>
      </c>
      <c r="H264" s="191">
        <v>212</v>
      </c>
      <c r="I264" s="8" t="s">
        <v>168</v>
      </c>
      <c r="J264" s="38">
        <v>1488200</v>
      </c>
      <c r="K264" s="216"/>
      <c r="M264" s="38"/>
      <c r="N264" s="38">
        <f aca="true" t="shared" si="7" ref="N264:N272">M264+J264</f>
        <v>1488200</v>
      </c>
    </row>
    <row r="265" spans="1:14" ht="12.75" customHeight="1" thickBot="1">
      <c r="A265" s="47"/>
      <c r="B265" s="68">
        <v>231</v>
      </c>
      <c r="C265" s="159" t="s">
        <v>479</v>
      </c>
      <c r="D265" s="43">
        <v>6112</v>
      </c>
      <c r="E265" s="43">
        <v>5023</v>
      </c>
      <c r="F265" s="47"/>
      <c r="G265" s="42">
        <v>19</v>
      </c>
      <c r="H265" s="191"/>
      <c r="I265" s="109" t="s">
        <v>169</v>
      </c>
      <c r="J265" s="38"/>
      <c r="K265" s="216"/>
      <c r="M265" s="38"/>
      <c r="N265" s="38">
        <f t="shared" si="7"/>
        <v>0</v>
      </c>
    </row>
    <row r="266" spans="1:14" ht="12.75" customHeight="1" thickBot="1">
      <c r="A266" s="47"/>
      <c r="B266" s="68">
        <v>231</v>
      </c>
      <c r="C266" s="159" t="s">
        <v>479</v>
      </c>
      <c r="D266" s="43">
        <v>6112</v>
      </c>
      <c r="E266" s="43">
        <v>5031</v>
      </c>
      <c r="F266" s="47"/>
      <c r="G266" s="42">
        <v>19</v>
      </c>
      <c r="H266" s="191"/>
      <c r="I266" s="8" t="s">
        <v>170</v>
      </c>
      <c r="J266" s="38">
        <v>302950</v>
      </c>
      <c r="K266" s="216"/>
      <c r="M266" s="38"/>
      <c r="N266" s="38">
        <f t="shared" si="7"/>
        <v>302950</v>
      </c>
    </row>
    <row r="267" spans="1:14" ht="12.75" customHeight="1" thickBot="1">
      <c r="A267" s="47"/>
      <c r="B267" s="68">
        <v>231</v>
      </c>
      <c r="C267" s="159" t="s">
        <v>479</v>
      </c>
      <c r="D267" s="43">
        <v>6112</v>
      </c>
      <c r="E267" s="43">
        <v>5032</v>
      </c>
      <c r="F267" s="47"/>
      <c r="G267" s="42">
        <v>19</v>
      </c>
      <c r="H267" s="191"/>
      <c r="I267" s="8" t="s">
        <v>171</v>
      </c>
      <c r="J267" s="38">
        <v>131238</v>
      </c>
      <c r="K267" s="216"/>
      <c r="M267" s="38"/>
      <c r="N267" s="38">
        <f t="shared" si="7"/>
        <v>131238</v>
      </c>
    </row>
    <row r="268" spans="1:14" ht="12.75" customHeight="1" thickBot="1">
      <c r="A268" s="47"/>
      <c r="B268" s="68">
        <v>231</v>
      </c>
      <c r="C268" s="159" t="s">
        <v>479</v>
      </c>
      <c r="D268" s="43">
        <v>6112</v>
      </c>
      <c r="E268" s="43">
        <v>5169</v>
      </c>
      <c r="F268" s="47"/>
      <c r="G268" s="42">
        <v>19</v>
      </c>
      <c r="H268" s="191"/>
      <c r="I268" s="8" t="s">
        <v>113</v>
      </c>
      <c r="J268" s="38">
        <v>70000</v>
      </c>
      <c r="K268" s="216"/>
      <c r="M268" s="38"/>
      <c r="N268" s="38">
        <f t="shared" si="7"/>
        <v>70000</v>
      </c>
    </row>
    <row r="269" spans="1:14" ht="12.75" customHeight="1" thickBot="1">
      <c r="A269" s="47"/>
      <c r="B269" s="68">
        <v>231</v>
      </c>
      <c r="C269" s="159" t="s">
        <v>479</v>
      </c>
      <c r="D269" s="43">
        <v>6112</v>
      </c>
      <c r="E269" s="43">
        <v>5173</v>
      </c>
      <c r="F269" s="47"/>
      <c r="G269" s="42">
        <v>19</v>
      </c>
      <c r="H269" s="191"/>
      <c r="I269" s="8" t="s">
        <v>154</v>
      </c>
      <c r="J269" s="38">
        <v>5000</v>
      </c>
      <c r="K269" s="216"/>
      <c r="M269" s="38"/>
      <c r="N269" s="38">
        <f t="shared" si="7"/>
        <v>5000</v>
      </c>
    </row>
    <row r="270" spans="1:14" ht="12.75" customHeight="1" thickBot="1">
      <c r="A270" s="47"/>
      <c r="B270" s="68">
        <v>231</v>
      </c>
      <c r="C270" s="159" t="s">
        <v>479</v>
      </c>
      <c r="D270" s="43">
        <v>6112</v>
      </c>
      <c r="E270" s="43">
        <v>5175</v>
      </c>
      <c r="F270" s="47"/>
      <c r="G270" s="42">
        <v>19</v>
      </c>
      <c r="H270" s="191"/>
      <c r="I270" s="8" t="s">
        <v>444</v>
      </c>
      <c r="J270" s="38">
        <f>25000+50000</f>
        <v>75000</v>
      </c>
      <c r="K270" s="216"/>
      <c r="M270" s="38"/>
      <c r="N270" s="38">
        <f t="shared" si="7"/>
        <v>75000</v>
      </c>
    </row>
    <row r="271" spans="1:14" ht="12.75" customHeight="1" thickBot="1">
      <c r="A271" s="47"/>
      <c r="B271" s="68">
        <v>231</v>
      </c>
      <c r="C271" s="159" t="s">
        <v>479</v>
      </c>
      <c r="D271" s="43">
        <v>6112</v>
      </c>
      <c r="E271" s="43">
        <v>5492</v>
      </c>
      <c r="F271" s="47"/>
      <c r="G271" s="42">
        <v>19</v>
      </c>
      <c r="H271" s="191"/>
      <c r="I271" s="8" t="s">
        <v>172</v>
      </c>
      <c r="J271" s="38">
        <v>30000</v>
      </c>
      <c r="K271" s="216"/>
      <c r="M271" s="38"/>
      <c r="N271" s="38">
        <f t="shared" si="7"/>
        <v>30000</v>
      </c>
    </row>
    <row r="272" spans="1:14" ht="12.75" customHeight="1" thickBot="1">
      <c r="A272" s="47"/>
      <c r="B272" s="68">
        <v>231</v>
      </c>
      <c r="C272" s="159" t="s">
        <v>479</v>
      </c>
      <c r="D272" s="43">
        <v>6112</v>
      </c>
      <c r="E272" s="43">
        <v>6122</v>
      </c>
      <c r="F272" s="47"/>
      <c r="G272" s="42">
        <v>19</v>
      </c>
      <c r="H272" s="191"/>
      <c r="I272" s="113" t="s">
        <v>164</v>
      </c>
      <c r="J272" s="38">
        <v>55032</v>
      </c>
      <c r="K272" s="216"/>
      <c r="M272" s="38"/>
      <c r="N272" s="38">
        <f t="shared" si="7"/>
        <v>55032</v>
      </c>
    </row>
    <row r="273" spans="1:14" ht="15" customHeight="1" thickBot="1">
      <c r="A273" s="138"/>
      <c r="B273" s="138"/>
      <c r="C273" s="158"/>
      <c r="D273" s="139"/>
      <c r="E273" s="139"/>
      <c r="F273" s="138"/>
      <c r="G273" s="130">
        <v>20</v>
      </c>
      <c r="H273" s="131"/>
      <c r="I273" s="132" t="s">
        <v>173</v>
      </c>
      <c r="J273" s="133">
        <v>495000</v>
      </c>
      <c r="K273" s="169"/>
      <c r="M273" s="133">
        <f>SUM(M274:M278)</f>
        <v>529898</v>
      </c>
      <c r="N273" s="133">
        <f>SUM(N274:N278)</f>
        <v>1024898</v>
      </c>
    </row>
    <row r="274" spans="1:14" ht="12.75" customHeight="1" thickBot="1">
      <c r="A274" s="68"/>
      <c r="B274" s="68">
        <v>231</v>
      </c>
      <c r="C274" s="159" t="s">
        <v>479</v>
      </c>
      <c r="D274" s="69">
        <v>3429</v>
      </c>
      <c r="E274" s="69">
        <v>5169</v>
      </c>
      <c r="F274" s="68"/>
      <c r="G274" s="72">
        <v>20</v>
      </c>
      <c r="H274" s="72">
        <v>101</v>
      </c>
      <c r="I274" s="128" t="s">
        <v>174</v>
      </c>
      <c r="J274" s="74">
        <v>95535</v>
      </c>
      <c r="K274" s="216" t="s">
        <v>505</v>
      </c>
      <c r="M274" s="74"/>
      <c r="N274" s="74">
        <f>M274+J274</f>
        <v>95535</v>
      </c>
    </row>
    <row r="275" spans="1:14" ht="12.75" customHeight="1" thickBot="1">
      <c r="A275" s="47"/>
      <c r="B275" s="68">
        <v>231</v>
      </c>
      <c r="C275" s="159" t="s">
        <v>479</v>
      </c>
      <c r="D275" s="69">
        <v>3429</v>
      </c>
      <c r="E275" s="69">
        <v>5169</v>
      </c>
      <c r="F275" s="47"/>
      <c r="G275" s="42">
        <v>20</v>
      </c>
      <c r="H275" s="42">
        <v>102</v>
      </c>
      <c r="I275" s="8" t="s">
        <v>175</v>
      </c>
      <c r="J275" s="38">
        <v>106425</v>
      </c>
      <c r="K275" s="216"/>
      <c r="M275" s="38">
        <v>40932</v>
      </c>
      <c r="N275" s="74">
        <f>M275+J275</f>
        <v>147357</v>
      </c>
    </row>
    <row r="276" spans="1:14" ht="12.75" customHeight="1" thickBot="1">
      <c r="A276" s="47"/>
      <c r="B276" s="68">
        <v>231</v>
      </c>
      <c r="C276" s="159" t="s">
        <v>479</v>
      </c>
      <c r="D276" s="69">
        <v>3429</v>
      </c>
      <c r="E276" s="69">
        <v>5169</v>
      </c>
      <c r="F276" s="47"/>
      <c r="G276" s="42">
        <v>20</v>
      </c>
      <c r="H276" s="42">
        <v>103</v>
      </c>
      <c r="I276" s="8" t="s">
        <v>176</v>
      </c>
      <c r="J276" s="38">
        <v>101475</v>
      </c>
      <c r="K276" s="216"/>
      <c r="M276" s="38">
        <v>227686</v>
      </c>
      <c r="N276" s="74">
        <f>M276+J276</f>
        <v>329161</v>
      </c>
    </row>
    <row r="277" spans="1:14" ht="12.75" customHeight="1" thickBot="1">
      <c r="A277" s="47"/>
      <c r="B277" s="68">
        <v>231</v>
      </c>
      <c r="C277" s="159" t="s">
        <v>479</v>
      </c>
      <c r="D277" s="69">
        <v>3429</v>
      </c>
      <c r="E277" s="69">
        <v>5169</v>
      </c>
      <c r="F277" s="47"/>
      <c r="G277" s="42">
        <v>20</v>
      </c>
      <c r="H277" s="42">
        <v>104</v>
      </c>
      <c r="I277" s="8" t="s">
        <v>177</v>
      </c>
      <c r="J277" s="38">
        <v>16335</v>
      </c>
      <c r="K277" s="216"/>
      <c r="M277" s="38">
        <v>59520</v>
      </c>
      <c r="N277" s="74">
        <f>M277+J277</f>
        <v>75855</v>
      </c>
    </row>
    <row r="278" spans="1:14" ht="12.75" customHeight="1" thickBot="1">
      <c r="A278" s="89"/>
      <c r="B278" s="68">
        <v>231</v>
      </c>
      <c r="C278" s="159" t="s">
        <v>479</v>
      </c>
      <c r="D278" s="69">
        <v>3429</v>
      </c>
      <c r="E278" s="69">
        <v>5169</v>
      </c>
      <c r="F278" s="89"/>
      <c r="G278" s="92">
        <v>20</v>
      </c>
      <c r="H278" s="92">
        <v>223</v>
      </c>
      <c r="I278" s="122" t="s">
        <v>178</v>
      </c>
      <c r="J278" s="94">
        <v>175230</v>
      </c>
      <c r="K278" s="216"/>
      <c r="M278" s="94">
        <v>201760</v>
      </c>
      <c r="N278" s="74">
        <f>M278+J278</f>
        <v>376990</v>
      </c>
    </row>
    <row r="279" spans="1:14" ht="15" customHeight="1" thickBot="1">
      <c r="A279" s="138"/>
      <c r="B279" s="138"/>
      <c r="C279" s="158"/>
      <c r="D279" s="139"/>
      <c r="E279" s="139"/>
      <c r="F279" s="138"/>
      <c r="G279" s="130">
        <v>21</v>
      </c>
      <c r="H279" s="131"/>
      <c r="I279" s="132" t="s">
        <v>179</v>
      </c>
      <c r="J279" s="133">
        <v>4335200</v>
      </c>
      <c r="K279" s="169"/>
      <c r="M279" s="133">
        <f>SUM(M280:M336)</f>
        <v>0</v>
      </c>
      <c r="N279" s="133">
        <f>SUM(N280:N336)</f>
        <v>4335200</v>
      </c>
    </row>
    <row r="280" spans="1:14" ht="12.75" customHeight="1">
      <c r="A280" s="68"/>
      <c r="B280" s="68"/>
      <c r="C280" s="159"/>
      <c r="D280" s="69"/>
      <c r="E280" s="69"/>
      <c r="F280" s="68"/>
      <c r="G280" s="72"/>
      <c r="H280" s="72"/>
      <c r="I280" s="137" t="s">
        <v>180</v>
      </c>
      <c r="J280" s="74"/>
      <c r="K280" s="173"/>
      <c r="M280" s="74"/>
      <c r="N280" s="74"/>
    </row>
    <row r="281" spans="1:14" ht="12.75" customHeight="1" thickBot="1">
      <c r="A281" s="47"/>
      <c r="B281" s="47">
        <v>231</v>
      </c>
      <c r="C281" s="160" t="s">
        <v>479</v>
      </c>
      <c r="D281" s="43">
        <v>5311</v>
      </c>
      <c r="E281" s="43">
        <v>5011</v>
      </c>
      <c r="F281" s="47"/>
      <c r="G281" s="42">
        <v>21</v>
      </c>
      <c r="H281" s="191">
        <v>217</v>
      </c>
      <c r="I281" s="8" t="s">
        <v>181</v>
      </c>
      <c r="J281" s="38">
        <v>1800000</v>
      </c>
      <c r="K281" s="217" t="s">
        <v>495</v>
      </c>
      <c r="M281" s="38"/>
      <c r="N281" s="38">
        <f>M281+J281</f>
        <v>1800000</v>
      </c>
    </row>
    <row r="282" spans="1:14" ht="12.75" customHeight="1" thickBot="1">
      <c r="A282" s="47"/>
      <c r="B282" s="47">
        <v>231</v>
      </c>
      <c r="C282" s="160" t="s">
        <v>479</v>
      </c>
      <c r="D282" s="43">
        <v>5311</v>
      </c>
      <c r="E282" s="43">
        <v>5031</v>
      </c>
      <c r="F282" s="47"/>
      <c r="G282" s="42">
        <v>21</v>
      </c>
      <c r="H282" s="191"/>
      <c r="I282" s="8" t="s">
        <v>170</v>
      </c>
      <c r="J282" s="38">
        <v>450000</v>
      </c>
      <c r="K282" s="216"/>
      <c r="M282" s="38"/>
      <c r="N282" s="38">
        <f aca="true" t="shared" si="8" ref="N282:N336">M282+J282</f>
        <v>450000</v>
      </c>
    </row>
    <row r="283" spans="1:14" ht="12.75" customHeight="1" thickBot="1">
      <c r="A283" s="47"/>
      <c r="B283" s="47">
        <v>231</v>
      </c>
      <c r="C283" s="160" t="s">
        <v>479</v>
      </c>
      <c r="D283" s="43">
        <v>5311</v>
      </c>
      <c r="E283" s="43">
        <v>5032</v>
      </c>
      <c r="F283" s="47"/>
      <c r="G283" s="42">
        <v>21</v>
      </c>
      <c r="H283" s="191"/>
      <c r="I283" s="8" t="s">
        <v>171</v>
      </c>
      <c r="J283" s="38">
        <v>162000</v>
      </c>
      <c r="K283" s="216"/>
      <c r="M283" s="38"/>
      <c r="N283" s="38">
        <f t="shared" si="8"/>
        <v>162000</v>
      </c>
    </row>
    <row r="284" spans="1:14" ht="12.75" customHeight="1" thickBot="1">
      <c r="A284" s="47"/>
      <c r="B284" s="47">
        <v>231</v>
      </c>
      <c r="C284" s="160" t="s">
        <v>479</v>
      </c>
      <c r="D284" s="43">
        <v>5311</v>
      </c>
      <c r="E284" s="43">
        <v>5134</v>
      </c>
      <c r="F284" s="47"/>
      <c r="G284" s="42">
        <v>21</v>
      </c>
      <c r="H284" s="191"/>
      <c r="I284" s="8" t="s">
        <v>182</v>
      </c>
      <c r="J284" s="38">
        <v>33000</v>
      </c>
      <c r="K284" s="216"/>
      <c r="M284" s="38"/>
      <c r="N284" s="38">
        <f t="shared" si="8"/>
        <v>33000</v>
      </c>
    </row>
    <row r="285" spans="1:14" ht="12.75" customHeight="1" thickBot="1">
      <c r="A285" s="47"/>
      <c r="B285" s="47">
        <v>231</v>
      </c>
      <c r="C285" s="160" t="s">
        <v>479</v>
      </c>
      <c r="D285" s="43">
        <v>5311</v>
      </c>
      <c r="E285" s="43">
        <v>5136</v>
      </c>
      <c r="F285" s="47"/>
      <c r="G285" s="42">
        <v>21</v>
      </c>
      <c r="H285" s="191"/>
      <c r="I285" s="8" t="s">
        <v>107</v>
      </c>
      <c r="J285" s="38">
        <v>5000</v>
      </c>
      <c r="K285" s="216"/>
      <c r="M285" s="38"/>
      <c r="N285" s="38">
        <f t="shared" si="8"/>
        <v>5000</v>
      </c>
    </row>
    <row r="286" spans="1:14" ht="12.75" customHeight="1" thickBot="1">
      <c r="A286" s="47"/>
      <c r="B286" s="47">
        <v>231</v>
      </c>
      <c r="C286" s="160" t="s">
        <v>479</v>
      </c>
      <c r="D286" s="43">
        <v>5311</v>
      </c>
      <c r="E286" s="43">
        <v>5139</v>
      </c>
      <c r="F286" s="47"/>
      <c r="G286" s="42">
        <v>21</v>
      </c>
      <c r="H286" s="191"/>
      <c r="I286" s="8" t="s">
        <v>109</v>
      </c>
      <c r="J286" s="38">
        <f>8000+66000</f>
        <v>74000</v>
      </c>
      <c r="K286" s="216"/>
      <c r="M286" s="38"/>
      <c r="N286" s="38">
        <f t="shared" si="8"/>
        <v>74000</v>
      </c>
    </row>
    <row r="287" spans="1:14" ht="12.75" customHeight="1" thickBot="1">
      <c r="A287" s="47"/>
      <c r="B287" s="47">
        <v>231</v>
      </c>
      <c r="C287" s="160" t="s">
        <v>479</v>
      </c>
      <c r="D287" s="43">
        <v>5311</v>
      </c>
      <c r="E287" s="43">
        <v>5156</v>
      </c>
      <c r="F287" s="47"/>
      <c r="G287" s="42">
        <v>21</v>
      </c>
      <c r="H287" s="191"/>
      <c r="I287" s="8" t="s">
        <v>183</v>
      </c>
      <c r="J287" s="38">
        <v>45000</v>
      </c>
      <c r="K287" s="216"/>
      <c r="M287" s="38"/>
      <c r="N287" s="38">
        <f t="shared" si="8"/>
        <v>45000</v>
      </c>
    </row>
    <row r="288" spans="1:14" ht="12.75" customHeight="1" thickBot="1">
      <c r="A288" s="47"/>
      <c r="B288" s="47">
        <v>231</v>
      </c>
      <c r="C288" s="160" t="s">
        <v>479</v>
      </c>
      <c r="D288" s="43">
        <v>5311</v>
      </c>
      <c r="E288" s="43">
        <v>5162</v>
      </c>
      <c r="F288" s="47"/>
      <c r="G288" s="42">
        <v>21</v>
      </c>
      <c r="H288" s="191"/>
      <c r="I288" s="8" t="s">
        <v>184</v>
      </c>
      <c r="J288" s="38">
        <v>40000</v>
      </c>
      <c r="K288" s="216"/>
      <c r="M288" s="38"/>
      <c r="N288" s="38">
        <f t="shared" si="8"/>
        <v>40000</v>
      </c>
    </row>
    <row r="289" spans="1:14" ht="12.75" customHeight="1" thickBot="1">
      <c r="A289" s="47"/>
      <c r="B289" s="47">
        <v>231</v>
      </c>
      <c r="C289" s="160" t="s">
        <v>479</v>
      </c>
      <c r="D289" s="43">
        <v>5311</v>
      </c>
      <c r="E289" s="43">
        <v>5167</v>
      </c>
      <c r="F289" s="47"/>
      <c r="G289" s="42">
        <v>21</v>
      </c>
      <c r="H289" s="191"/>
      <c r="I289" s="8" t="s">
        <v>112</v>
      </c>
      <c r="J289" s="38">
        <v>40000</v>
      </c>
      <c r="K289" s="216"/>
      <c r="M289" s="38"/>
      <c r="N289" s="38">
        <f t="shared" si="8"/>
        <v>40000</v>
      </c>
    </row>
    <row r="290" spans="1:14" ht="12.75" customHeight="1" thickBot="1">
      <c r="A290" s="47"/>
      <c r="B290" s="47">
        <v>231</v>
      </c>
      <c r="C290" s="160" t="s">
        <v>479</v>
      </c>
      <c r="D290" s="43">
        <v>5311</v>
      </c>
      <c r="E290" s="43">
        <v>5169</v>
      </c>
      <c r="F290" s="47"/>
      <c r="G290" s="42">
        <v>21</v>
      </c>
      <c r="H290" s="191"/>
      <c r="I290" s="8" t="s">
        <v>113</v>
      </c>
      <c r="J290" s="38">
        <v>40000</v>
      </c>
      <c r="K290" s="216"/>
      <c r="M290" s="38"/>
      <c r="N290" s="38">
        <f t="shared" si="8"/>
        <v>40000</v>
      </c>
    </row>
    <row r="291" spans="1:14" ht="12.75" customHeight="1" thickBot="1">
      <c r="A291" s="47"/>
      <c r="B291" s="47">
        <v>231</v>
      </c>
      <c r="C291" s="160" t="s">
        <v>479</v>
      </c>
      <c r="D291" s="43">
        <v>5311</v>
      </c>
      <c r="E291" s="43">
        <v>5171</v>
      </c>
      <c r="F291" s="47"/>
      <c r="G291" s="42">
        <v>21</v>
      </c>
      <c r="H291" s="191"/>
      <c r="I291" s="8" t="s">
        <v>114</v>
      </c>
      <c r="J291" s="38">
        <v>38000</v>
      </c>
      <c r="K291" s="216"/>
      <c r="M291" s="38"/>
      <c r="N291" s="38">
        <f t="shared" si="8"/>
        <v>38000</v>
      </c>
    </row>
    <row r="292" spans="1:14" ht="12.75" customHeight="1" thickBot="1">
      <c r="A292" s="47"/>
      <c r="B292" s="47">
        <v>231</v>
      </c>
      <c r="C292" s="160" t="s">
        <v>479</v>
      </c>
      <c r="D292" s="43">
        <v>5311</v>
      </c>
      <c r="E292" s="43">
        <v>5173</v>
      </c>
      <c r="F292" s="47"/>
      <c r="G292" s="42">
        <v>21</v>
      </c>
      <c r="H292" s="191"/>
      <c r="I292" s="8" t="s">
        <v>185</v>
      </c>
      <c r="J292" s="38">
        <v>3000</v>
      </c>
      <c r="K292" s="216"/>
      <c r="M292" s="38"/>
      <c r="N292" s="38">
        <f t="shared" si="8"/>
        <v>3000</v>
      </c>
    </row>
    <row r="293" spans="1:14" ht="12.75" customHeight="1">
      <c r="A293" s="47"/>
      <c r="B293" s="47">
        <v>231</v>
      </c>
      <c r="C293" s="160" t="s">
        <v>479</v>
      </c>
      <c r="D293" s="43">
        <v>5311</v>
      </c>
      <c r="E293" s="43">
        <v>6122</v>
      </c>
      <c r="F293" s="47"/>
      <c r="G293" s="42">
        <v>21</v>
      </c>
      <c r="H293" s="191"/>
      <c r="I293" s="8" t="s">
        <v>186</v>
      </c>
      <c r="J293" s="38">
        <v>165000</v>
      </c>
      <c r="K293" s="218"/>
      <c r="M293" s="38"/>
      <c r="N293" s="38">
        <f t="shared" si="8"/>
        <v>165000</v>
      </c>
    </row>
    <row r="294" spans="1:14" ht="10.5" customHeight="1" thickBot="1">
      <c r="A294" s="47"/>
      <c r="B294" s="47"/>
      <c r="C294" s="160"/>
      <c r="D294" s="43"/>
      <c r="E294" s="43"/>
      <c r="F294" s="47"/>
      <c r="G294" s="42"/>
      <c r="H294" s="42"/>
      <c r="I294" s="110" t="s">
        <v>187</v>
      </c>
      <c r="J294" s="38"/>
      <c r="K294" s="174"/>
      <c r="M294" s="38"/>
      <c r="N294" s="38"/>
    </row>
    <row r="295" spans="1:14" ht="12.75" customHeight="1">
      <c r="A295" s="47"/>
      <c r="B295" s="47">
        <v>231</v>
      </c>
      <c r="C295" s="160" t="s">
        <v>479</v>
      </c>
      <c r="D295" s="43">
        <v>5512</v>
      </c>
      <c r="E295" s="43">
        <v>5021</v>
      </c>
      <c r="F295" s="47"/>
      <c r="G295" s="42">
        <v>21</v>
      </c>
      <c r="H295" s="191">
        <v>221</v>
      </c>
      <c r="I295" s="8" t="s">
        <v>138</v>
      </c>
      <c r="J295" s="38">
        <v>30000</v>
      </c>
      <c r="K295" s="220" t="s">
        <v>510</v>
      </c>
      <c r="M295" s="38"/>
      <c r="N295" s="38">
        <f t="shared" si="8"/>
        <v>30000</v>
      </c>
    </row>
    <row r="296" spans="1:14" ht="12.75" customHeight="1">
      <c r="A296" s="47"/>
      <c r="B296" s="47">
        <v>231</v>
      </c>
      <c r="C296" s="160" t="s">
        <v>479</v>
      </c>
      <c r="D296" s="43">
        <v>5512</v>
      </c>
      <c r="E296" s="43">
        <v>5031</v>
      </c>
      <c r="F296" s="47"/>
      <c r="G296" s="42">
        <v>21</v>
      </c>
      <c r="H296" s="191"/>
      <c r="I296" s="8" t="s">
        <v>170</v>
      </c>
      <c r="J296" s="38">
        <v>7500</v>
      </c>
      <c r="K296" s="221"/>
      <c r="M296" s="38"/>
      <c r="N296" s="38">
        <f t="shared" si="8"/>
        <v>7500</v>
      </c>
    </row>
    <row r="297" spans="1:14" ht="12.75" customHeight="1">
      <c r="A297" s="47"/>
      <c r="B297" s="47">
        <v>231</v>
      </c>
      <c r="C297" s="160" t="s">
        <v>479</v>
      </c>
      <c r="D297" s="43">
        <v>5512</v>
      </c>
      <c r="E297" s="43">
        <v>5032</v>
      </c>
      <c r="F297" s="47"/>
      <c r="G297" s="42">
        <v>21</v>
      </c>
      <c r="H297" s="191"/>
      <c r="I297" s="8" t="s">
        <v>171</v>
      </c>
      <c r="J297" s="38">
        <v>2700</v>
      </c>
      <c r="K297" s="221"/>
      <c r="M297" s="38"/>
      <c r="N297" s="38">
        <f t="shared" si="8"/>
        <v>2700</v>
      </c>
    </row>
    <row r="298" spans="1:14" ht="12.75" customHeight="1">
      <c r="A298" s="47"/>
      <c r="B298" s="47">
        <v>231</v>
      </c>
      <c r="C298" s="160" t="s">
        <v>479</v>
      </c>
      <c r="D298" s="43">
        <v>5512</v>
      </c>
      <c r="E298" s="43">
        <v>5171</v>
      </c>
      <c r="F298" s="47"/>
      <c r="G298" s="42">
        <v>21</v>
      </c>
      <c r="H298" s="191"/>
      <c r="I298" s="8" t="s">
        <v>436</v>
      </c>
      <c r="J298" s="38">
        <f>294000-50000</f>
        <v>244000</v>
      </c>
      <c r="K298" s="221"/>
      <c r="M298" s="38"/>
      <c r="N298" s="38">
        <f t="shared" si="8"/>
        <v>244000</v>
      </c>
    </row>
    <row r="299" spans="1:14" ht="12.75" customHeight="1">
      <c r="A299" s="47"/>
      <c r="B299" s="47">
        <v>231</v>
      </c>
      <c r="C299" s="160" t="s">
        <v>479</v>
      </c>
      <c r="D299" s="43">
        <v>5512</v>
      </c>
      <c r="E299" s="43">
        <v>5134</v>
      </c>
      <c r="F299" s="47"/>
      <c r="G299" s="42">
        <v>21</v>
      </c>
      <c r="H299" s="191"/>
      <c r="I299" s="8" t="s">
        <v>188</v>
      </c>
      <c r="J299" s="38"/>
      <c r="K299" s="221"/>
      <c r="M299" s="38"/>
      <c r="N299" s="38">
        <f t="shared" si="8"/>
        <v>0</v>
      </c>
    </row>
    <row r="300" spans="1:14" ht="12.75" customHeight="1">
      <c r="A300" s="47"/>
      <c r="B300" s="47">
        <v>231</v>
      </c>
      <c r="C300" s="160" t="s">
        <v>479</v>
      </c>
      <c r="D300" s="43">
        <v>5512</v>
      </c>
      <c r="E300" s="43">
        <v>5137</v>
      </c>
      <c r="F300" s="47"/>
      <c r="G300" s="42">
        <v>21</v>
      </c>
      <c r="H300" s="191"/>
      <c r="I300" s="8" t="s">
        <v>108</v>
      </c>
      <c r="J300" s="38"/>
      <c r="K300" s="221"/>
      <c r="M300" s="38"/>
      <c r="N300" s="38">
        <f t="shared" si="8"/>
        <v>0</v>
      </c>
    </row>
    <row r="301" spans="1:14" ht="12.75" customHeight="1">
      <c r="A301" s="47"/>
      <c r="B301" s="47">
        <v>231</v>
      </c>
      <c r="C301" s="160" t="s">
        <v>479</v>
      </c>
      <c r="D301" s="43">
        <v>5512</v>
      </c>
      <c r="E301" s="43">
        <v>5139</v>
      </c>
      <c r="F301" s="47"/>
      <c r="G301" s="42">
        <v>21</v>
      </c>
      <c r="H301" s="191"/>
      <c r="I301" s="8" t="s">
        <v>109</v>
      </c>
      <c r="J301" s="38"/>
      <c r="K301" s="221"/>
      <c r="M301" s="38"/>
      <c r="N301" s="38">
        <f t="shared" si="8"/>
        <v>0</v>
      </c>
    </row>
    <row r="302" spans="1:14" ht="12.75" customHeight="1">
      <c r="A302" s="47"/>
      <c r="B302" s="47">
        <v>231</v>
      </c>
      <c r="C302" s="160" t="s">
        <v>479</v>
      </c>
      <c r="D302" s="43">
        <v>5512</v>
      </c>
      <c r="E302" s="43">
        <v>5151</v>
      </c>
      <c r="F302" s="47"/>
      <c r="G302" s="42">
        <v>21</v>
      </c>
      <c r="H302" s="191"/>
      <c r="I302" s="8" t="s">
        <v>189</v>
      </c>
      <c r="J302" s="38">
        <v>25000</v>
      </c>
      <c r="K302" s="221"/>
      <c r="M302" s="38"/>
      <c r="N302" s="38">
        <f t="shared" si="8"/>
        <v>25000</v>
      </c>
    </row>
    <row r="303" spans="1:14" ht="12.75" customHeight="1">
      <c r="A303" s="47"/>
      <c r="B303" s="47">
        <v>231</v>
      </c>
      <c r="C303" s="160" t="s">
        <v>479</v>
      </c>
      <c r="D303" s="43">
        <v>5512</v>
      </c>
      <c r="E303" s="43">
        <v>5152</v>
      </c>
      <c r="F303" s="47"/>
      <c r="G303" s="42">
        <v>21</v>
      </c>
      <c r="H303" s="191"/>
      <c r="I303" s="8" t="s">
        <v>190</v>
      </c>
      <c r="J303" s="38">
        <v>120000</v>
      </c>
      <c r="K303" s="221"/>
      <c r="M303" s="38"/>
      <c r="N303" s="38">
        <f t="shared" si="8"/>
        <v>120000</v>
      </c>
    </row>
    <row r="304" spans="1:14" ht="12.75" customHeight="1">
      <c r="A304" s="47"/>
      <c r="B304" s="47">
        <v>231</v>
      </c>
      <c r="C304" s="160" t="s">
        <v>479</v>
      </c>
      <c r="D304" s="43">
        <v>5512</v>
      </c>
      <c r="E304" s="43">
        <v>5153</v>
      </c>
      <c r="F304" s="47"/>
      <c r="G304" s="42">
        <v>21</v>
      </c>
      <c r="H304" s="191"/>
      <c r="I304" s="8" t="s">
        <v>191</v>
      </c>
      <c r="J304" s="38">
        <v>80000</v>
      </c>
      <c r="K304" s="221"/>
      <c r="M304" s="38"/>
      <c r="N304" s="38">
        <f t="shared" si="8"/>
        <v>80000</v>
      </c>
    </row>
    <row r="305" spans="1:14" ht="12.75" customHeight="1">
      <c r="A305" s="47"/>
      <c r="B305" s="47">
        <v>231</v>
      </c>
      <c r="C305" s="160" t="s">
        <v>479</v>
      </c>
      <c r="D305" s="43">
        <v>5512</v>
      </c>
      <c r="E305" s="43">
        <v>5154</v>
      </c>
      <c r="F305" s="47"/>
      <c r="G305" s="42">
        <v>21</v>
      </c>
      <c r="H305" s="191"/>
      <c r="I305" s="8" t="s">
        <v>192</v>
      </c>
      <c r="J305" s="38">
        <v>70000</v>
      </c>
      <c r="K305" s="221"/>
      <c r="M305" s="38"/>
      <c r="N305" s="38">
        <f t="shared" si="8"/>
        <v>70000</v>
      </c>
    </row>
    <row r="306" spans="1:14" ht="12.75" customHeight="1">
      <c r="A306" s="47"/>
      <c r="B306" s="47">
        <v>231</v>
      </c>
      <c r="C306" s="160" t="s">
        <v>479</v>
      </c>
      <c r="D306" s="43">
        <v>5512</v>
      </c>
      <c r="E306" s="43">
        <v>5156</v>
      </c>
      <c r="F306" s="47"/>
      <c r="G306" s="42">
        <v>21</v>
      </c>
      <c r="H306" s="191"/>
      <c r="I306" s="8" t="s">
        <v>145</v>
      </c>
      <c r="J306" s="38">
        <v>130000</v>
      </c>
      <c r="K306" s="221"/>
      <c r="M306" s="38"/>
      <c r="N306" s="38">
        <f t="shared" si="8"/>
        <v>130000</v>
      </c>
    </row>
    <row r="307" spans="1:14" ht="12.75" customHeight="1">
      <c r="A307" s="47"/>
      <c r="B307" s="47">
        <v>231</v>
      </c>
      <c r="C307" s="160" t="s">
        <v>479</v>
      </c>
      <c r="D307" s="43">
        <v>5512</v>
      </c>
      <c r="E307" s="43">
        <v>5161</v>
      </c>
      <c r="F307" s="47"/>
      <c r="G307" s="42">
        <v>21</v>
      </c>
      <c r="H307" s="191"/>
      <c r="I307" s="8" t="s">
        <v>110</v>
      </c>
      <c r="J307" s="38">
        <v>1000</v>
      </c>
      <c r="K307" s="221"/>
      <c r="M307" s="38"/>
      <c r="N307" s="38">
        <f t="shared" si="8"/>
        <v>1000</v>
      </c>
    </row>
    <row r="308" spans="1:14" ht="12.75" customHeight="1">
      <c r="A308" s="47"/>
      <c r="B308" s="47">
        <v>231</v>
      </c>
      <c r="C308" s="160" t="s">
        <v>479</v>
      </c>
      <c r="D308" s="43">
        <v>5512</v>
      </c>
      <c r="E308" s="43">
        <v>5162</v>
      </c>
      <c r="F308" s="47"/>
      <c r="G308" s="42">
        <v>21</v>
      </c>
      <c r="H308" s="191"/>
      <c r="I308" s="8" t="s">
        <v>184</v>
      </c>
      <c r="J308" s="38">
        <v>25000</v>
      </c>
      <c r="K308" s="221"/>
      <c r="M308" s="38"/>
      <c r="N308" s="38">
        <f t="shared" si="8"/>
        <v>25000</v>
      </c>
    </row>
    <row r="309" spans="1:14" ht="12.75" customHeight="1">
      <c r="A309" s="47"/>
      <c r="B309" s="47">
        <v>231</v>
      </c>
      <c r="C309" s="160" t="s">
        <v>479</v>
      </c>
      <c r="D309" s="43">
        <v>5512</v>
      </c>
      <c r="E309" s="43">
        <v>5163</v>
      </c>
      <c r="F309" s="47"/>
      <c r="G309" s="42">
        <v>21</v>
      </c>
      <c r="H309" s="191"/>
      <c r="I309" s="8" t="s">
        <v>193</v>
      </c>
      <c r="J309" s="38">
        <v>120000</v>
      </c>
      <c r="K309" s="221"/>
      <c r="M309" s="38"/>
      <c r="N309" s="38">
        <f t="shared" si="8"/>
        <v>120000</v>
      </c>
    </row>
    <row r="310" spans="1:14" ht="12.75" customHeight="1">
      <c r="A310" s="47"/>
      <c r="B310" s="47">
        <v>231</v>
      </c>
      <c r="C310" s="160" t="s">
        <v>479</v>
      </c>
      <c r="D310" s="43">
        <v>5512</v>
      </c>
      <c r="E310" s="43">
        <v>5167</v>
      </c>
      <c r="F310" s="47"/>
      <c r="G310" s="42">
        <v>21</v>
      </c>
      <c r="H310" s="191"/>
      <c r="I310" s="8" t="s">
        <v>148</v>
      </c>
      <c r="J310" s="38">
        <v>0</v>
      </c>
      <c r="K310" s="221"/>
      <c r="M310" s="38"/>
      <c r="N310" s="38">
        <f t="shared" si="8"/>
        <v>0</v>
      </c>
    </row>
    <row r="311" spans="1:14" ht="12.75" customHeight="1">
      <c r="A311" s="47"/>
      <c r="B311" s="47">
        <v>231</v>
      </c>
      <c r="C311" s="160" t="s">
        <v>479</v>
      </c>
      <c r="D311" s="43">
        <v>5512</v>
      </c>
      <c r="E311" s="43">
        <v>5169</v>
      </c>
      <c r="F311" s="47"/>
      <c r="G311" s="42">
        <v>21</v>
      </c>
      <c r="H311" s="191"/>
      <c r="I311" s="8" t="s">
        <v>113</v>
      </c>
      <c r="J311" s="38">
        <v>0</v>
      </c>
      <c r="K311" s="221"/>
      <c r="M311" s="38"/>
      <c r="N311" s="38">
        <f t="shared" si="8"/>
        <v>0</v>
      </c>
    </row>
    <row r="312" spans="1:14" ht="12.75" customHeight="1">
      <c r="A312" s="47"/>
      <c r="B312" s="47">
        <v>231</v>
      </c>
      <c r="C312" s="160" t="s">
        <v>479</v>
      </c>
      <c r="D312" s="43">
        <v>5512</v>
      </c>
      <c r="E312" s="43">
        <v>5171</v>
      </c>
      <c r="F312" s="47"/>
      <c r="G312" s="42">
        <v>21</v>
      </c>
      <c r="H312" s="191"/>
      <c r="I312" s="8" t="s">
        <v>114</v>
      </c>
      <c r="J312" s="38">
        <v>50000</v>
      </c>
      <c r="K312" s="221"/>
      <c r="M312" s="38">
        <v>-45000</v>
      </c>
      <c r="N312" s="38">
        <f t="shared" si="8"/>
        <v>5000</v>
      </c>
    </row>
    <row r="313" spans="1:14" ht="12.75" customHeight="1">
      <c r="A313" s="47"/>
      <c r="B313" s="47">
        <v>231</v>
      </c>
      <c r="C313" s="160" t="s">
        <v>479</v>
      </c>
      <c r="D313" s="43">
        <v>5512</v>
      </c>
      <c r="E313" s="43">
        <v>5173</v>
      </c>
      <c r="F313" s="47"/>
      <c r="G313" s="42">
        <v>21</v>
      </c>
      <c r="H313" s="191"/>
      <c r="I313" s="8" t="s">
        <v>154</v>
      </c>
      <c r="J313" s="38">
        <v>0</v>
      </c>
      <c r="K313" s="221"/>
      <c r="M313" s="38"/>
      <c r="N313" s="38">
        <f t="shared" si="8"/>
        <v>0</v>
      </c>
    </row>
    <row r="314" spans="1:14" ht="12" customHeight="1">
      <c r="A314" s="47"/>
      <c r="B314" s="47">
        <v>231</v>
      </c>
      <c r="C314" s="160" t="s">
        <v>479</v>
      </c>
      <c r="D314" s="43">
        <v>5512</v>
      </c>
      <c r="E314" s="43">
        <v>5175</v>
      </c>
      <c r="F314" s="47"/>
      <c r="G314" s="42">
        <v>21</v>
      </c>
      <c r="H314" s="191"/>
      <c r="I314" s="8" t="s">
        <v>155</v>
      </c>
      <c r="J314" s="38">
        <v>0</v>
      </c>
      <c r="K314" s="221"/>
      <c r="M314" s="38"/>
      <c r="N314" s="38">
        <f t="shared" si="8"/>
        <v>0</v>
      </c>
    </row>
    <row r="315" spans="1:14" ht="9.75" customHeight="1">
      <c r="A315" s="47"/>
      <c r="B315" s="47"/>
      <c r="C315" s="160"/>
      <c r="D315" s="43"/>
      <c r="E315" s="43"/>
      <c r="F315" s="47"/>
      <c r="G315" s="42"/>
      <c r="H315" s="42"/>
      <c r="I315" s="110" t="s">
        <v>194</v>
      </c>
      <c r="J315" s="38"/>
      <c r="K315" s="221"/>
      <c r="M315" s="38"/>
      <c r="N315" s="38"/>
    </row>
    <row r="316" spans="1:14" ht="12.75" customHeight="1">
      <c r="A316" s="47"/>
      <c r="B316" s="47">
        <v>231</v>
      </c>
      <c r="C316" s="160" t="s">
        <v>479</v>
      </c>
      <c r="D316" s="43">
        <v>5512</v>
      </c>
      <c r="E316" s="43">
        <v>5134</v>
      </c>
      <c r="F316" s="47"/>
      <c r="G316" s="42">
        <v>21</v>
      </c>
      <c r="H316" s="191">
        <v>224</v>
      </c>
      <c r="I316" s="8" t="s">
        <v>182</v>
      </c>
      <c r="J316" s="38">
        <v>11500</v>
      </c>
      <c r="K316" s="221"/>
      <c r="M316" s="38"/>
      <c r="N316" s="38">
        <f t="shared" si="8"/>
        <v>11500</v>
      </c>
    </row>
    <row r="317" spans="1:14" ht="12.75" customHeight="1">
      <c r="A317" s="47"/>
      <c r="B317" s="47">
        <v>231</v>
      </c>
      <c r="C317" s="160" t="s">
        <v>479</v>
      </c>
      <c r="D317" s="43">
        <v>5512</v>
      </c>
      <c r="E317" s="43">
        <v>5137</v>
      </c>
      <c r="F317" s="47"/>
      <c r="G317" s="42">
        <v>21</v>
      </c>
      <c r="H317" s="191"/>
      <c r="I317" s="8" t="s">
        <v>108</v>
      </c>
      <c r="J317" s="38">
        <v>15500</v>
      </c>
      <c r="K317" s="221"/>
      <c r="M317" s="38"/>
      <c r="N317" s="38">
        <f t="shared" si="8"/>
        <v>15500</v>
      </c>
    </row>
    <row r="318" spans="1:14" ht="12.75" customHeight="1">
      <c r="A318" s="47"/>
      <c r="B318" s="47">
        <v>231</v>
      </c>
      <c r="C318" s="160" t="s">
        <v>479</v>
      </c>
      <c r="D318" s="43">
        <v>5512</v>
      </c>
      <c r="E318" s="43">
        <v>5139</v>
      </c>
      <c r="F318" s="47"/>
      <c r="G318" s="42">
        <v>21</v>
      </c>
      <c r="H318" s="191"/>
      <c r="I318" s="8" t="s">
        <v>109</v>
      </c>
      <c r="J318" s="38">
        <v>15500</v>
      </c>
      <c r="K318" s="221"/>
      <c r="M318" s="38"/>
      <c r="N318" s="38">
        <f t="shared" si="8"/>
        <v>15500</v>
      </c>
    </row>
    <row r="319" spans="1:14" ht="12.75" customHeight="1">
      <c r="A319" s="47"/>
      <c r="B319" s="47">
        <v>231</v>
      </c>
      <c r="C319" s="160" t="s">
        <v>479</v>
      </c>
      <c r="D319" s="43">
        <v>5512</v>
      </c>
      <c r="E319" s="43">
        <v>5151</v>
      </c>
      <c r="F319" s="47"/>
      <c r="G319" s="42">
        <v>21</v>
      </c>
      <c r="H319" s="191"/>
      <c r="I319" s="8" t="s">
        <v>189</v>
      </c>
      <c r="J319" s="38"/>
      <c r="K319" s="221"/>
      <c r="M319" s="38"/>
      <c r="N319" s="38">
        <f t="shared" si="8"/>
        <v>0</v>
      </c>
    </row>
    <row r="320" spans="1:14" ht="12.75" customHeight="1">
      <c r="A320" s="47"/>
      <c r="B320" s="47">
        <v>231</v>
      </c>
      <c r="C320" s="160" t="s">
        <v>479</v>
      </c>
      <c r="D320" s="43">
        <v>5512</v>
      </c>
      <c r="E320" s="43">
        <v>5154</v>
      </c>
      <c r="F320" s="47"/>
      <c r="G320" s="42">
        <v>21</v>
      </c>
      <c r="H320" s="191"/>
      <c r="I320" s="8" t="s">
        <v>192</v>
      </c>
      <c r="J320" s="38">
        <v>20000</v>
      </c>
      <c r="K320" s="221"/>
      <c r="M320" s="38"/>
      <c r="N320" s="38">
        <f t="shared" si="8"/>
        <v>20000</v>
      </c>
    </row>
    <row r="321" spans="1:14" ht="12.75" customHeight="1">
      <c r="A321" s="47"/>
      <c r="B321" s="47">
        <v>231</v>
      </c>
      <c r="C321" s="160" t="s">
        <v>479</v>
      </c>
      <c r="D321" s="43">
        <v>5512</v>
      </c>
      <c r="E321" s="43">
        <v>5156</v>
      </c>
      <c r="F321" s="47"/>
      <c r="G321" s="42">
        <v>21</v>
      </c>
      <c r="H321" s="191"/>
      <c r="I321" s="8" t="s">
        <v>145</v>
      </c>
      <c r="J321" s="38">
        <v>10000</v>
      </c>
      <c r="K321" s="221"/>
      <c r="M321" s="38"/>
      <c r="N321" s="38">
        <f t="shared" si="8"/>
        <v>10000</v>
      </c>
    </row>
    <row r="322" spans="1:14" ht="12.75" customHeight="1">
      <c r="A322" s="47"/>
      <c r="B322" s="47">
        <v>231</v>
      </c>
      <c r="C322" s="160" t="s">
        <v>479</v>
      </c>
      <c r="D322" s="43">
        <v>5512</v>
      </c>
      <c r="E322" s="43">
        <v>5162</v>
      </c>
      <c r="F322" s="47"/>
      <c r="G322" s="42">
        <v>21</v>
      </c>
      <c r="H322" s="191"/>
      <c r="I322" s="8" t="s">
        <v>184</v>
      </c>
      <c r="J322" s="38">
        <v>2000</v>
      </c>
      <c r="K322" s="221"/>
      <c r="M322" s="38"/>
      <c r="N322" s="38">
        <f t="shared" si="8"/>
        <v>2000</v>
      </c>
    </row>
    <row r="323" spans="1:14" ht="12.75" customHeight="1">
      <c r="A323" s="47"/>
      <c r="B323" s="47">
        <v>231</v>
      </c>
      <c r="C323" s="160" t="s">
        <v>479</v>
      </c>
      <c r="D323" s="43">
        <v>5512</v>
      </c>
      <c r="E323" s="43">
        <v>5169</v>
      </c>
      <c r="F323" s="47"/>
      <c r="G323" s="42">
        <v>21</v>
      </c>
      <c r="H323" s="191"/>
      <c r="I323" s="8" t="s">
        <v>113</v>
      </c>
      <c r="J323" s="38">
        <v>48000</v>
      </c>
      <c r="K323" s="221"/>
      <c r="M323" s="38"/>
      <c r="N323" s="38">
        <f t="shared" si="8"/>
        <v>48000</v>
      </c>
    </row>
    <row r="324" spans="1:14" ht="12.75" customHeight="1">
      <c r="A324" s="47"/>
      <c r="B324" s="47">
        <v>231</v>
      </c>
      <c r="C324" s="160" t="s">
        <v>479</v>
      </c>
      <c r="D324" s="43">
        <v>5512</v>
      </c>
      <c r="E324" s="43">
        <v>5171</v>
      </c>
      <c r="F324" s="47"/>
      <c r="G324" s="42">
        <v>21</v>
      </c>
      <c r="H324" s="191"/>
      <c r="I324" s="8" t="s">
        <v>114</v>
      </c>
      <c r="J324" s="38">
        <v>20000</v>
      </c>
      <c r="K324" s="221"/>
      <c r="M324" s="38"/>
      <c r="N324" s="38">
        <f t="shared" si="8"/>
        <v>20000</v>
      </c>
    </row>
    <row r="325" spans="1:14" ht="10.5" customHeight="1">
      <c r="A325" s="47"/>
      <c r="B325" s="47"/>
      <c r="C325" s="160"/>
      <c r="D325" s="43"/>
      <c r="E325" s="43"/>
      <c r="F325" s="47"/>
      <c r="G325" s="42"/>
      <c r="H325" s="42"/>
      <c r="I325" s="110" t="s">
        <v>195</v>
      </c>
      <c r="J325" s="38"/>
      <c r="K325" s="221"/>
      <c r="M325" s="38"/>
      <c r="N325" s="38"/>
    </row>
    <row r="326" spans="1:14" ht="12.75" customHeight="1">
      <c r="A326" s="47"/>
      <c r="B326" s="47">
        <v>231</v>
      </c>
      <c r="C326" s="160" t="s">
        <v>479</v>
      </c>
      <c r="D326" s="43">
        <v>5512</v>
      </c>
      <c r="E326" s="43">
        <v>5134</v>
      </c>
      <c r="F326" s="47"/>
      <c r="G326" s="42">
        <v>21</v>
      </c>
      <c r="H326" s="191">
        <v>226</v>
      </c>
      <c r="I326" s="8" t="s">
        <v>182</v>
      </c>
      <c r="J326" s="38">
        <v>9000</v>
      </c>
      <c r="K326" s="221"/>
      <c r="M326" s="38"/>
      <c r="N326" s="38">
        <f t="shared" si="8"/>
        <v>9000</v>
      </c>
    </row>
    <row r="327" spans="1:14" ht="11.25" customHeight="1">
      <c r="A327" s="47"/>
      <c r="B327" s="47">
        <v>231</v>
      </c>
      <c r="C327" s="160" t="s">
        <v>479</v>
      </c>
      <c r="D327" s="43">
        <v>5512</v>
      </c>
      <c r="E327" s="43">
        <v>5137</v>
      </c>
      <c r="F327" s="47"/>
      <c r="G327" s="42">
        <v>21</v>
      </c>
      <c r="H327" s="191"/>
      <c r="I327" s="8" t="s">
        <v>108</v>
      </c>
      <c r="J327" s="38">
        <v>15000</v>
      </c>
      <c r="K327" s="221"/>
      <c r="M327" s="38"/>
      <c r="N327" s="38">
        <f t="shared" si="8"/>
        <v>15000</v>
      </c>
    </row>
    <row r="328" spans="1:14" ht="12.75" customHeight="1">
      <c r="A328" s="47"/>
      <c r="B328" s="47">
        <v>231</v>
      </c>
      <c r="C328" s="160" t="s">
        <v>479</v>
      </c>
      <c r="D328" s="43">
        <v>5512</v>
      </c>
      <c r="E328" s="43">
        <v>5139</v>
      </c>
      <c r="F328" s="47"/>
      <c r="G328" s="42">
        <v>21</v>
      </c>
      <c r="H328" s="191"/>
      <c r="I328" s="8" t="s">
        <v>109</v>
      </c>
      <c r="J328" s="38">
        <v>7500</v>
      </c>
      <c r="K328" s="221"/>
      <c r="M328" s="38"/>
      <c r="N328" s="38">
        <f t="shared" si="8"/>
        <v>7500</v>
      </c>
    </row>
    <row r="329" spans="1:14" ht="12.75" customHeight="1">
      <c r="A329" s="47"/>
      <c r="B329" s="47">
        <v>231</v>
      </c>
      <c r="C329" s="160" t="s">
        <v>479</v>
      </c>
      <c r="D329" s="43">
        <v>5512</v>
      </c>
      <c r="E329" s="43">
        <v>5154</v>
      </c>
      <c r="F329" s="47"/>
      <c r="G329" s="42">
        <v>21</v>
      </c>
      <c r="H329" s="191"/>
      <c r="I329" s="8" t="s">
        <v>192</v>
      </c>
      <c r="J329" s="38">
        <v>55000</v>
      </c>
      <c r="K329" s="221"/>
      <c r="M329" s="38"/>
      <c r="N329" s="38">
        <f t="shared" si="8"/>
        <v>55000</v>
      </c>
    </row>
    <row r="330" spans="1:14" ht="12.75" customHeight="1">
      <c r="A330" s="47"/>
      <c r="B330" s="47">
        <v>231</v>
      </c>
      <c r="C330" s="160" t="s">
        <v>479</v>
      </c>
      <c r="D330" s="43">
        <v>5512</v>
      </c>
      <c r="E330" s="43">
        <v>5156</v>
      </c>
      <c r="F330" s="47"/>
      <c r="G330" s="42">
        <v>21</v>
      </c>
      <c r="H330" s="191"/>
      <c r="I330" s="8" t="s">
        <v>145</v>
      </c>
      <c r="J330" s="38">
        <v>20000</v>
      </c>
      <c r="K330" s="221"/>
      <c r="M330" s="38"/>
      <c r="N330" s="38">
        <f t="shared" si="8"/>
        <v>20000</v>
      </c>
    </row>
    <row r="331" spans="1:14" ht="12.75" customHeight="1">
      <c r="A331" s="47"/>
      <c r="B331" s="47">
        <v>231</v>
      </c>
      <c r="C331" s="160" t="s">
        <v>479</v>
      </c>
      <c r="D331" s="43">
        <v>5512</v>
      </c>
      <c r="E331" s="43">
        <v>5163</v>
      </c>
      <c r="F331" s="47"/>
      <c r="G331" s="42">
        <v>21</v>
      </c>
      <c r="H331" s="191"/>
      <c r="I331" s="8" t="s">
        <v>196</v>
      </c>
      <c r="J331" s="38">
        <v>10000</v>
      </c>
      <c r="K331" s="221"/>
      <c r="M331" s="38"/>
      <c r="N331" s="38">
        <f t="shared" si="8"/>
        <v>10000</v>
      </c>
    </row>
    <row r="332" spans="1:14" ht="12.75" customHeight="1">
      <c r="A332" s="47"/>
      <c r="B332" s="47">
        <v>231</v>
      </c>
      <c r="C332" s="160" t="s">
        <v>479</v>
      </c>
      <c r="D332" s="43">
        <v>5512</v>
      </c>
      <c r="E332" s="43">
        <v>5169</v>
      </c>
      <c r="F332" s="47"/>
      <c r="G332" s="42">
        <v>21</v>
      </c>
      <c r="H332" s="191"/>
      <c r="I332" s="8" t="s">
        <v>113</v>
      </c>
      <c r="J332" s="38">
        <v>8000</v>
      </c>
      <c r="K332" s="221"/>
      <c r="M332" s="38"/>
      <c r="N332" s="38">
        <f t="shared" si="8"/>
        <v>8000</v>
      </c>
    </row>
    <row r="333" spans="1:14" ht="12.75" customHeight="1">
      <c r="A333" s="47"/>
      <c r="B333" s="47">
        <v>231</v>
      </c>
      <c r="C333" s="160" t="s">
        <v>479</v>
      </c>
      <c r="D333" s="43">
        <v>5512</v>
      </c>
      <c r="E333" s="43">
        <v>5171</v>
      </c>
      <c r="F333" s="47"/>
      <c r="G333" s="42">
        <v>21</v>
      </c>
      <c r="H333" s="191"/>
      <c r="I333" s="8" t="s">
        <v>114</v>
      </c>
      <c r="J333" s="38">
        <v>18000</v>
      </c>
      <c r="K333" s="221"/>
      <c r="M333" s="38">
        <v>45000</v>
      </c>
      <c r="N333" s="38">
        <f t="shared" si="8"/>
        <v>63000</v>
      </c>
    </row>
    <row r="334" spans="1:14" ht="12.75" customHeight="1" thickBot="1">
      <c r="A334" s="47"/>
      <c r="B334" s="47"/>
      <c r="C334" s="160"/>
      <c r="D334" s="43"/>
      <c r="E334" s="43"/>
      <c r="F334" s="47"/>
      <c r="G334" s="42"/>
      <c r="H334" s="42"/>
      <c r="I334" s="110" t="s">
        <v>197</v>
      </c>
      <c r="J334" s="38"/>
      <c r="K334" s="172"/>
      <c r="M334" s="38"/>
      <c r="N334" s="38"/>
    </row>
    <row r="335" spans="1:14" ht="12.75" customHeight="1">
      <c r="A335" s="47"/>
      <c r="B335" s="47">
        <v>231</v>
      </c>
      <c r="C335" s="160" t="s">
        <v>479</v>
      </c>
      <c r="D335" s="43">
        <v>3744</v>
      </c>
      <c r="E335" s="43">
        <v>5137</v>
      </c>
      <c r="F335" s="47"/>
      <c r="G335" s="42">
        <v>21</v>
      </c>
      <c r="H335" s="191">
        <v>213</v>
      </c>
      <c r="I335" s="8" t="s">
        <v>109</v>
      </c>
      <c r="J335" s="38">
        <v>50000</v>
      </c>
      <c r="K335" s="220" t="s">
        <v>498</v>
      </c>
      <c r="M335" s="38"/>
      <c r="N335" s="38">
        <f t="shared" si="8"/>
        <v>50000</v>
      </c>
    </row>
    <row r="336" spans="1:14" ht="12.75" customHeight="1" thickBot="1">
      <c r="A336" s="89"/>
      <c r="B336" s="89">
        <v>231</v>
      </c>
      <c r="C336" s="161" t="s">
        <v>479</v>
      </c>
      <c r="D336" s="15">
        <v>3744</v>
      </c>
      <c r="E336" s="15">
        <v>5169</v>
      </c>
      <c r="F336" s="89"/>
      <c r="G336" s="92">
        <v>21</v>
      </c>
      <c r="H336" s="187"/>
      <c r="I336" s="122" t="s">
        <v>113</v>
      </c>
      <c r="J336" s="94">
        <v>200000</v>
      </c>
      <c r="K336" s="222"/>
      <c r="M336" s="94"/>
      <c r="N336" s="38">
        <f t="shared" si="8"/>
        <v>200000</v>
      </c>
    </row>
    <row r="337" spans="1:14" ht="15" customHeight="1" thickBot="1">
      <c r="A337" s="138"/>
      <c r="B337" s="138"/>
      <c r="C337" s="158"/>
      <c r="D337" s="139"/>
      <c r="E337" s="139"/>
      <c r="F337" s="138"/>
      <c r="G337" s="130">
        <v>22</v>
      </c>
      <c r="H337" s="131"/>
      <c r="I337" s="132" t="s">
        <v>198</v>
      </c>
      <c r="J337" s="133">
        <v>1000000</v>
      </c>
      <c r="K337" s="169"/>
      <c r="M337" s="133">
        <f>SUM(M339:M350)</f>
        <v>0</v>
      </c>
      <c r="N337" s="133">
        <f>SUM(N339:N350)</f>
        <v>1000000</v>
      </c>
    </row>
    <row r="338" spans="1:14" ht="12.75" customHeight="1">
      <c r="A338" s="47"/>
      <c r="B338" s="47"/>
      <c r="C338" s="160"/>
      <c r="D338" s="43"/>
      <c r="E338" s="43"/>
      <c r="F338" s="47"/>
      <c r="G338" s="42"/>
      <c r="H338" s="42"/>
      <c r="I338" s="110" t="s">
        <v>199</v>
      </c>
      <c r="J338" s="38"/>
      <c r="K338" s="173"/>
      <c r="M338" s="38"/>
      <c r="N338" s="38"/>
    </row>
    <row r="339" spans="1:14" ht="12.75" customHeight="1" thickBot="1">
      <c r="A339" s="47"/>
      <c r="B339" s="47">
        <v>231</v>
      </c>
      <c r="C339" s="160" t="s">
        <v>479</v>
      </c>
      <c r="D339" s="43">
        <v>4222</v>
      </c>
      <c r="E339" s="43">
        <v>5011</v>
      </c>
      <c r="F339" s="47"/>
      <c r="G339" s="42">
        <v>22</v>
      </c>
      <c r="H339" s="191">
        <v>225</v>
      </c>
      <c r="I339" s="8" t="s">
        <v>137</v>
      </c>
      <c r="J339" s="38">
        <v>360000</v>
      </c>
      <c r="K339" s="217" t="s">
        <v>498</v>
      </c>
      <c r="M339" s="38"/>
      <c r="N339" s="38">
        <f>M339+J339</f>
        <v>360000</v>
      </c>
    </row>
    <row r="340" spans="1:14" ht="12.75" customHeight="1" thickBot="1">
      <c r="A340" s="47"/>
      <c r="B340" s="47">
        <v>231</v>
      </c>
      <c r="C340" s="160" t="s">
        <v>479</v>
      </c>
      <c r="D340" s="43">
        <v>4222</v>
      </c>
      <c r="E340" s="43">
        <v>5031</v>
      </c>
      <c r="F340" s="47"/>
      <c r="G340" s="42">
        <v>22</v>
      </c>
      <c r="H340" s="191"/>
      <c r="I340" s="8" t="s">
        <v>200</v>
      </c>
      <c r="J340" s="38">
        <v>90000</v>
      </c>
      <c r="K340" s="216"/>
      <c r="M340" s="38"/>
      <c r="N340" s="38">
        <f aca="true" t="shared" si="9" ref="N340:N345">M340+J340</f>
        <v>90000</v>
      </c>
    </row>
    <row r="341" spans="1:14" ht="12.75" customHeight="1" thickBot="1">
      <c r="A341" s="47"/>
      <c r="B341" s="47">
        <v>231</v>
      </c>
      <c r="C341" s="160" t="s">
        <v>479</v>
      </c>
      <c r="D341" s="43">
        <v>4222</v>
      </c>
      <c r="E341" s="43">
        <v>5032</v>
      </c>
      <c r="F341" s="47"/>
      <c r="G341" s="42">
        <v>22</v>
      </c>
      <c r="H341" s="191"/>
      <c r="I341" s="8" t="s">
        <v>140</v>
      </c>
      <c r="J341" s="38">
        <v>32400</v>
      </c>
      <c r="K341" s="216"/>
      <c r="M341" s="38"/>
      <c r="N341" s="38">
        <f t="shared" si="9"/>
        <v>32400</v>
      </c>
    </row>
    <row r="342" spans="1:14" ht="12.75" customHeight="1" thickBot="1">
      <c r="A342" s="47"/>
      <c r="B342" s="47"/>
      <c r="C342" s="160"/>
      <c r="D342" s="43"/>
      <c r="E342" s="43"/>
      <c r="F342" s="47"/>
      <c r="G342" s="42"/>
      <c r="H342" s="42"/>
      <c r="I342" s="110" t="s">
        <v>201</v>
      </c>
      <c r="J342" s="38"/>
      <c r="K342" s="216"/>
      <c r="M342" s="38"/>
      <c r="N342" s="38"/>
    </row>
    <row r="343" spans="1:14" ht="12.75" customHeight="1" thickBot="1">
      <c r="A343" s="47"/>
      <c r="B343" s="47">
        <v>231</v>
      </c>
      <c r="C343" s="160" t="s">
        <v>479</v>
      </c>
      <c r="D343" s="43">
        <v>3639</v>
      </c>
      <c r="E343" s="43">
        <v>5021</v>
      </c>
      <c r="F343" s="47"/>
      <c r="G343" s="42">
        <v>22</v>
      </c>
      <c r="H343" s="191">
        <v>225</v>
      </c>
      <c r="I343" s="8" t="s">
        <v>138</v>
      </c>
      <c r="J343" s="38">
        <v>285000</v>
      </c>
      <c r="K343" s="216"/>
      <c r="M343" s="38"/>
      <c r="N343" s="38">
        <f t="shared" si="9"/>
        <v>285000</v>
      </c>
    </row>
    <row r="344" spans="1:14" ht="12.75" customHeight="1" thickBot="1">
      <c r="A344" s="47"/>
      <c r="B344" s="47">
        <v>231</v>
      </c>
      <c r="C344" s="160" t="s">
        <v>479</v>
      </c>
      <c r="D344" s="43">
        <v>3639</v>
      </c>
      <c r="E344" s="43">
        <v>5031</v>
      </c>
      <c r="F344" s="47"/>
      <c r="G344" s="42">
        <v>22</v>
      </c>
      <c r="H344" s="191"/>
      <c r="I344" s="8" t="s">
        <v>170</v>
      </c>
      <c r="J344" s="38">
        <v>71250</v>
      </c>
      <c r="K344" s="216"/>
      <c r="M344" s="38"/>
      <c r="N344" s="38">
        <f t="shared" si="9"/>
        <v>71250</v>
      </c>
    </row>
    <row r="345" spans="1:14" ht="12.75" customHeight="1" thickBot="1">
      <c r="A345" s="47"/>
      <c r="B345" s="47">
        <v>231</v>
      </c>
      <c r="C345" s="160" t="s">
        <v>479</v>
      </c>
      <c r="D345" s="43">
        <v>3639</v>
      </c>
      <c r="E345" s="43">
        <v>5032</v>
      </c>
      <c r="F345" s="47"/>
      <c r="G345" s="42">
        <v>22</v>
      </c>
      <c r="H345" s="191"/>
      <c r="I345" s="8" t="s">
        <v>171</v>
      </c>
      <c r="J345" s="38">
        <v>25650</v>
      </c>
      <c r="K345" s="216"/>
      <c r="M345" s="38"/>
      <c r="N345" s="38">
        <f t="shared" si="9"/>
        <v>25650</v>
      </c>
    </row>
    <row r="346" spans="1:14" ht="12.75" customHeight="1" thickBot="1">
      <c r="A346" s="47"/>
      <c r="B346" s="47">
        <v>231</v>
      </c>
      <c r="C346" s="160" t="s">
        <v>479</v>
      </c>
      <c r="D346" s="43">
        <v>3639</v>
      </c>
      <c r="E346" s="43">
        <v>5156</v>
      </c>
      <c r="F346" s="47"/>
      <c r="G346" s="42">
        <v>22</v>
      </c>
      <c r="H346" s="191"/>
      <c r="I346" s="8" t="s">
        <v>202</v>
      </c>
      <c r="J346" s="184">
        <v>135700</v>
      </c>
      <c r="K346" s="216"/>
      <c r="M346" s="184"/>
      <c r="N346" s="184">
        <f>M346+J346</f>
        <v>135700</v>
      </c>
    </row>
    <row r="347" spans="1:14" ht="12.75" customHeight="1" thickBot="1">
      <c r="A347" s="47"/>
      <c r="B347" s="47">
        <v>231</v>
      </c>
      <c r="C347" s="160" t="s">
        <v>479</v>
      </c>
      <c r="D347" s="43">
        <v>3639</v>
      </c>
      <c r="E347" s="43">
        <v>5169</v>
      </c>
      <c r="F347" s="47"/>
      <c r="G347" s="42">
        <v>22</v>
      </c>
      <c r="H347" s="191"/>
      <c r="I347" s="8" t="s">
        <v>113</v>
      </c>
      <c r="J347" s="184"/>
      <c r="K347" s="216"/>
      <c r="M347" s="184"/>
      <c r="N347" s="184"/>
    </row>
    <row r="348" spans="1:14" ht="12.75" customHeight="1" thickBot="1">
      <c r="A348" s="47"/>
      <c r="B348" s="47">
        <v>231</v>
      </c>
      <c r="C348" s="160" t="s">
        <v>479</v>
      </c>
      <c r="D348" s="43">
        <v>3639</v>
      </c>
      <c r="E348" s="43">
        <v>5132</v>
      </c>
      <c r="F348" s="47"/>
      <c r="G348" s="42">
        <v>22</v>
      </c>
      <c r="H348" s="191"/>
      <c r="I348" s="8" t="s">
        <v>203</v>
      </c>
      <c r="J348" s="184"/>
      <c r="K348" s="216"/>
      <c r="M348" s="184"/>
      <c r="N348" s="184"/>
    </row>
    <row r="349" spans="1:14" ht="12.75" customHeight="1" thickBot="1">
      <c r="A349" s="47"/>
      <c r="B349" s="47">
        <v>231</v>
      </c>
      <c r="C349" s="160" t="s">
        <v>479</v>
      </c>
      <c r="D349" s="43">
        <v>3639</v>
      </c>
      <c r="E349" s="43">
        <v>5137</v>
      </c>
      <c r="F349" s="47"/>
      <c r="G349" s="42">
        <v>22</v>
      </c>
      <c r="H349" s="191"/>
      <c r="I349" s="8" t="s">
        <v>483</v>
      </c>
      <c r="J349" s="184"/>
      <c r="K349" s="216"/>
      <c r="M349" s="184"/>
      <c r="N349" s="184"/>
    </row>
    <row r="350" spans="1:14" ht="12.75" customHeight="1" thickBot="1">
      <c r="A350" s="89"/>
      <c r="B350" s="47">
        <v>231</v>
      </c>
      <c r="C350" s="160" t="s">
        <v>479</v>
      </c>
      <c r="D350" s="43">
        <v>3639</v>
      </c>
      <c r="E350" s="15">
        <v>5139</v>
      </c>
      <c r="F350" s="89"/>
      <c r="G350" s="92">
        <v>22</v>
      </c>
      <c r="H350" s="187"/>
      <c r="I350" s="122" t="s">
        <v>204</v>
      </c>
      <c r="J350" s="185"/>
      <c r="K350" s="216"/>
      <c r="M350" s="185"/>
      <c r="N350" s="185"/>
    </row>
    <row r="351" spans="1:14" ht="15" customHeight="1" thickBot="1">
      <c r="A351" s="138"/>
      <c r="B351" s="138"/>
      <c r="C351" s="158"/>
      <c r="D351" s="139"/>
      <c r="E351" s="139"/>
      <c r="F351" s="138"/>
      <c r="G351" s="130">
        <v>28</v>
      </c>
      <c r="H351" s="131"/>
      <c r="I351" s="132" t="s">
        <v>205</v>
      </c>
      <c r="J351" s="133">
        <v>2908600</v>
      </c>
      <c r="K351" s="169"/>
      <c r="M351" s="133">
        <f>SUM(M353:M362)</f>
        <v>0</v>
      </c>
      <c r="N351" s="133">
        <f>SUM(N353:N362)</f>
        <v>2908600</v>
      </c>
    </row>
    <row r="352" spans="1:14" ht="12.75" customHeight="1">
      <c r="A352" s="68"/>
      <c r="B352" s="68"/>
      <c r="C352" s="159"/>
      <c r="D352" s="69"/>
      <c r="E352" s="69"/>
      <c r="F352" s="68"/>
      <c r="G352" s="72"/>
      <c r="H352" s="72"/>
      <c r="I352" s="140" t="s">
        <v>206</v>
      </c>
      <c r="J352" s="74"/>
      <c r="K352" s="173"/>
      <c r="M352" s="74"/>
      <c r="N352" s="74"/>
    </row>
    <row r="353" spans="1:14" ht="12.75" customHeight="1" thickBot="1">
      <c r="A353" s="47"/>
      <c r="B353" s="47">
        <v>231</v>
      </c>
      <c r="C353" s="160" t="s">
        <v>479</v>
      </c>
      <c r="D353" s="43">
        <v>4171</v>
      </c>
      <c r="E353" s="43">
        <v>5410</v>
      </c>
      <c r="F353" s="47"/>
      <c r="G353" s="42">
        <v>28</v>
      </c>
      <c r="H353" s="191" t="s">
        <v>45</v>
      </c>
      <c r="I353" s="8" t="s">
        <v>207</v>
      </c>
      <c r="J353" s="38">
        <v>2000000</v>
      </c>
      <c r="K353" s="217" t="s">
        <v>491</v>
      </c>
      <c r="M353" s="38"/>
      <c r="N353" s="38">
        <f>M353+J353</f>
        <v>2000000</v>
      </c>
    </row>
    <row r="354" spans="1:14" ht="12.75" customHeight="1" thickBot="1">
      <c r="A354" s="47"/>
      <c r="B354" s="47">
        <v>231</v>
      </c>
      <c r="C354" s="160" t="s">
        <v>479</v>
      </c>
      <c r="D354" s="43">
        <v>4172</v>
      </c>
      <c r="E354" s="43">
        <v>5410</v>
      </c>
      <c r="F354" s="47"/>
      <c r="G354" s="42">
        <v>28</v>
      </c>
      <c r="H354" s="191"/>
      <c r="I354" s="8" t="s">
        <v>208</v>
      </c>
      <c r="J354" s="38">
        <v>300000</v>
      </c>
      <c r="K354" s="216"/>
      <c r="M354" s="38"/>
      <c r="N354" s="38">
        <f aca="true" t="shared" si="10" ref="N354:N362">M354+J354</f>
        <v>300000</v>
      </c>
    </row>
    <row r="355" spans="1:14" ht="12.75" customHeight="1" thickBot="1">
      <c r="A355" s="47"/>
      <c r="B355" s="47">
        <v>231</v>
      </c>
      <c r="C355" s="160" t="s">
        <v>479</v>
      </c>
      <c r="D355" s="43">
        <v>4173</v>
      </c>
      <c r="E355" s="43">
        <v>5410</v>
      </c>
      <c r="F355" s="47"/>
      <c r="G355" s="42">
        <v>28</v>
      </c>
      <c r="H355" s="191"/>
      <c r="I355" s="8" t="s">
        <v>209</v>
      </c>
      <c r="J355" s="38">
        <v>200000</v>
      </c>
      <c r="K355" s="216"/>
      <c r="M355" s="38"/>
      <c r="N355" s="38">
        <f t="shared" si="10"/>
        <v>200000</v>
      </c>
    </row>
    <row r="356" spans="1:14" ht="12.75" customHeight="1" thickBot="1">
      <c r="A356" s="47"/>
      <c r="B356" s="47">
        <v>231</v>
      </c>
      <c r="C356" s="160" t="s">
        <v>479</v>
      </c>
      <c r="D356" s="43"/>
      <c r="E356" s="43"/>
      <c r="F356" s="47"/>
      <c r="G356" s="42"/>
      <c r="H356" s="42"/>
      <c r="I356" s="111" t="s">
        <v>210</v>
      </c>
      <c r="J356" s="38"/>
      <c r="K356" s="216"/>
      <c r="M356" s="38"/>
      <c r="N356" s="38">
        <f t="shared" si="10"/>
        <v>0</v>
      </c>
    </row>
    <row r="357" spans="1:14" ht="12.75" customHeight="1" thickBot="1">
      <c r="A357" s="47"/>
      <c r="B357" s="47">
        <v>231</v>
      </c>
      <c r="C357" s="160" t="s">
        <v>479</v>
      </c>
      <c r="D357" s="43">
        <v>3399</v>
      </c>
      <c r="E357" s="43">
        <v>5194</v>
      </c>
      <c r="F357" s="47"/>
      <c r="G357" s="42">
        <v>28</v>
      </c>
      <c r="H357" s="42">
        <v>369</v>
      </c>
      <c r="I357" s="8" t="s">
        <v>211</v>
      </c>
      <c r="J357" s="38">
        <v>270000</v>
      </c>
      <c r="K357" s="216"/>
      <c r="M357" s="38"/>
      <c r="N357" s="38">
        <f t="shared" si="10"/>
        <v>270000</v>
      </c>
    </row>
    <row r="358" spans="1:14" ht="12.75" customHeight="1" thickBot="1">
      <c r="A358" s="47"/>
      <c r="B358" s="47">
        <v>231</v>
      </c>
      <c r="C358" s="160" t="s">
        <v>479</v>
      </c>
      <c r="D358" s="43"/>
      <c r="E358" s="43"/>
      <c r="F358" s="47"/>
      <c r="G358" s="42"/>
      <c r="H358" s="42"/>
      <c r="I358" s="8"/>
      <c r="J358" s="38"/>
      <c r="K358" s="216"/>
      <c r="M358" s="38"/>
      <c r="N358" s="38">
        <f t="shared" si="10"/>
        <v>0</v>
      </c>
    </row>
    <row r="359" spans="1:14" ht="12.75" customHeight="1" thickBot="1">
      <c r="A359" s="47"/>
      <c r="B359" s="47">
        <v>231</v>
      </c>
      <c r="C359" s="160" t="s">
        <v>479</v>
      </c>
      <c r="D359" s="43">
        <v>4351</v>
      </c>
      <c r="E359" s="43">
        <v>5171</v>
      </c>
      <c r="F359" s="47"/>
      <c r="G359" s="42">
        <v>28</v>
      </c>
      <c r="H359" s="42">
        <v>392</v>
      </c>
      <c r="I359" s="8" t="s">
        <v>343</v>
      </c>
      <c r="J359" s="38">
        <v>0</v>
      </c>
      <c r="K359" s="216"/>
      <c r="M359" s="38"/>
      <c r="N359" s="38">
        <f t="shared" si="10"/>
        <v>0</v>
      </c>
    </row>
    <row r="360" spans="1:14" ht="12.75" customHeight="1" thickBot="1">
      <c r="A360" s="47"/>
      <c r="B360" s="47">
        <v>231</v>
      </c>
      <c r="C360" s="160" t="s">
        <v>479</v>
      </c>
      <c r="D360" s="43"/>
      <c r="E360" s="43"/>
      <c r="F360" s="47"/>
      <c r="G360" s="42"/>
      <c r="H360" s="42"/>
      <c r="I360" s="110" t="s">
        <v>213</v>
      </c>
      <c r="J360" s="38"/>
      <c r="K360" s="216"/>
      <c r="M360" s="38"/>
      <c r="N360" s="38">
        <f t="shared" si="10"/>
        <v>0</v>
      </c>
    </row>
    <row r="361" spans="1:14" ht="12.75" customHeight="1" thickBot="1">
      <c r="A361" s="47"/>
      <c r="B361" s="47">
        <v>231</v>
      </c>
      <c r="C361" s="160" t="s">
        <v>479</v>
      </c>
      <c r="D361" s="43">
        <v>4341</v>
      </c>
      <c r="E361" s="43">
        <v>5192</v>
      </c>
      <c r="F361" s="47"/>
      <c r="G361" s="42">
        <v>28</v>
      </c>
      <c r="H361" s="190">
        <v>401</v>
      </c>
      <c r="I361" s="8" t="s">
        <v>214</v>
      </c>
      <c r="J361" s="38">
        <v>120600</v>
      </c>
      <c r="K361" s="216"/>
      <c r="M361" s="38"/>
      <c r="N361" s="38">
        <f t="shared" si="10"/>
        <v>120600</v>
      </c>
    </row>
    <row r="362" spans="1:14" ht="12.75" customHeight="1" thickBot="1">
      <c r="A362" s="89"/>
      <c r="B362" s="47">
        <v>231</v>
      </c>
      <c r="C362" s="160" t="s">
        <v>479</v>
      </c>
      <c r="D362" s="15">
        <v>4349</v>
      </c>
      <c r="E362" s="15">
        <v>5169</v>
      </c>
      <c r="F362" s="89"/>
      <c r="G362" s="92">
        <v>28</v>
      </c>
      <c r="H362" s="187"/>
      <c r="I362" s="122" t="s">
        <v>215</v>
      </c>
      <c r="J362" s="94">
        <v>18000</v>
      </c>
      <c r="K362" s="216"/>
      <c r="M362" s="94"/>
      <c r="N362" s="38">
        <f t="shared" si="10"/>
        <v>18000</v>
      </c>
    </row>
    <row r="363" spans="1:14" ht="15" customHeight="1" thickBot="1">
      <c r="A363" s="138"/>
      <c r="B363" s="138"/>
      <c r="C363" s="158"/>
      <c r="D363" s="139"/>
      <c r="E363" s="139"/>
      <c r="F363" s="138"/>
      <c r="G363" s="130">
        <v>38</v>
      </c>
      <c r="H363" s="131"/>
      <c r="I363" s="132" t="s">
        <v>216</v>
      </c>
      <c r="J363" s="133">
        <v>6645000</v>
      </c>
      <c r="K363" s="169"/>
      <c r="M363" s="133">
        <f>SUM(M364:M391)</f>
        <v>-160000</v>
      </c>
      <c r="N363" s="133">
        <f>SUM(N364:N391)</f>
        <v>6485000</v>
      </c>
    </row>
    <row r="364" spans="1:14" ht="12.75" customHeight="1" thickBot="1">
      <c r="A364" s="68"/>
      <c r="B364" s="68">
        <v>231</v>
      </c>
      <c r="C364" s="159" t="s">
        <v>479</v>
      </c>
      <c r="D364" s="69">
        <v>3639</v>
      </c>
      <c r="E364" s="69">
        <v>5169</v>
      </c>
      <c r="F364" s="68"/>
      <c r="G364" s="72">
        <v>38</v>
      </c>
      <c r="H364" s="203">
        <v>210</v>
      </c>
      <c r="I364" s="129" t="s">
        <v>217</v>
      </c>
      <c r="J364" s="74">
        <v>400000</v>
      </c>
      <c r="K364" s="216" t="s">
        <v>497</v>
      </c>
      <c r="M364" s="74"/>
      <c r="N364" s="74">
        <f>M364+J364</f>
        <v>400000</v>
      </c>
    </row>
    <row r="365" spans="1:14" ht="12.75" customHeight="1" thickBot="1">
      <c r="A365" s="47"/>
      <c r="B365" s="68">
        <v>231</v>
      </c>
      <c r="C365" s="159" t="s">
        <v>479</v>
      </c>
      <c r="D365" s="43">
        <v>3639</v>
      </c>
      <c r="E365" s="43">
        <v>5362</v>
      </c>
      <c r="F365" s="47"/>
      <c r="G365" s="42">
        <v>38</v>
      </c>
      <c r="H365" s="191"/>
      <c r="I365" s="8" t="s">
        <v>218</v>
      </c>
      <c r="J365" s="38">
        <v>450000</v>
      </c>
      <c r="K365" s="216"/>
      <c r="M365" s="38"/>
      <c r="N365" s="74">
        <f aca="true" t="shared" si="11" ref="N365:N376">M365+J365</f>
        <v>450000</v>
      </c>
    </row>
    <row r="366" spans="1:14" ht="12.75" customHeight="1" thickBot="1">
      <c r="A366" s="47"/>
      <c r="B366" s="68">
        <v>231</v>
      </c>
      <c r="C366" s="159" t="s">
        <v>479</v>
      </c>
      <c r="D366" s="43">
        <v>3636</v>
      </c>
      <c r="E366" s="43">
        <v>5169</v>
      </c>
      <c r="F366" s="47"/>
      <c r="G366" s="42">
        <v>38</v>
      </c>
      <c r="H366" s="72">
        <v>236</v>
      </c>
      <c r="I366" s="13" t="s">
        <v>219</v>
      </c>
      <c r="J366" s="180">
        <v>450000</v>
      </c>
      <c r="K366" s="179" t="s">
        <v>499</v>
      </c>
      <c r="M366" s="180">
        <v>-60000</v>
      </c>
      <c r="N366" s="74">
        <f t="shared" si="11"/>
        <v>390000</v>
      </c>
    </row>
    <row r="367" spans="1:14" ht="12.75" customHeight="1" thickBot="1">
      <c r="A367" s="47"/>
      <c r="B367" s="68">
        <v>231</v>
      </c>
      <c r="C367" s="159" t="s">
        <v>479</v>
      </c>
      <c r="D367" s="43">
        <v>3729</v>
      </c>
      <c r="E367" s="43">
        <v>5164</v>
      </c>
      <c r="F367" s="47"/>
      <c r="G367" s="42">
        <v>38</v>
      </c>
      <c r="H367" s="108">
        <v>278</v>
      </c>
      <c r="I367" s="13" t="s">
        <v>523</v>
      </c>
      <c r="J367" s="38">
        <v>20000</v>
      </c>
      <c r="K367" s="169" t="s">
        <v>500</v>
      </c>
      <c r="M367" s="38"/>
      <c r="N367" s="74">
        <f t="shared" si="11"/>
        <v>20000</v>
      </c>
    </row>
    <row r="368" spans="1:14" ht="12.75" customHeight="1" thickBot="1">
      <c r="A368" s="47"/>
      <c r="B368" s="68">
        <v>231</v>
      </c>
      <c r="C368" s="159" t="s">
        <v>479</v>
      </c>
      <c r="D368" s="43">
        <v>3326</v>
      </c>
      <c r="E368" s="43">
        <v>5169</v>
      </c>
      <c r="F368" s="47"/>
      <c r="G368" s="42">
        <v>38</v>
      </c>
      <c r="H368" s="108">
        <v>371</v>
      </c>
      <c r="I368" s="13" t="s">
        <v>352</v>
      </c>
      <c r="J368" s="38">
        <v>100000</v>
      </c>
      <c r="K368" s="169" t="s">
        <v>499</v>
      </c>
      <c r="M368" s="38"/>
      <c r="N368" s="74">
        <f t="shared" si="11"/>
        <v>100000</v>
      </c>
    </row>
    <row r="369" spans="1:14" ht="12.75" customHeight="1" thickBot="1">
      <c r="A369" s="47"/>
      <c r="B369" s="68">
        <v>231</v>
      </c>
      <c r="C369" s="159" t="s">
        <v>479</v>
      </c>
      <c r="D369" s="43"/>
      <c r="E369" s="43"/>
      <c r="F369" s="47"/>
      <c r="G369" s="42"/>
      <c r="H369" s="42"/>
      <c r="I369" s="111" t="s">
        <v>220</v>
      </c>
      <c r="J369" s="38"/>
      <c r="K369" s="169"/>
      <c r="M369" s="38"/>
      <c r="N369" s="74">
        <f t="shared" si="11"/>
        <v>0</v>
      </c>
    </row>
    <row r="370" spans="1:14" ht="12.75" customHeight="1" thickBot="1">
      <c r="A370" s="47"/>
      <c r="B370" s="68">
        <v>231</v>
      </c>
      <c r="C370" s="159" t="s">
        <v>479</v>
      </c>
      <c r="D370" s="43">
        <v>3745</v>
      </c>
      <c r="E370" s="43">
        <v>5169</v>
      </c>
      <c r="F370" s="47"/>
      <c r="G370" s="42">
        <v>38</v>
      </c>
      <c r="H370" s="42">
        <v>38301</v>
      </c>
      <c r="I370" s="13" t="s">
        <v>221</v>
      </c>
      <c r="J370" s="38">
        <v>1000000</v>
      </c>
      <c r="K370" s="216" t="s">
        <v>498</v>
      </c>
      <c r="M370" s="38"/>
      <c r="N370" s="74">
        <f t="shared" si="11"/>
        <v>1000000</v>
      </c>
    </row>
    <row r="371" spans="1:14" ht="12.75" customHeight="1" thickBot="1">
      <c r="A371" s="47"/>
      <c r="B371" s="68">
        <v>231</v>
      </c>
      <c r="C371" s="159" t="s">
        <v>479</v>
      </c>
      <c r="D371" s="43">
        <v>3745</v>
      </c>
      <c r="E371" s="43">
        <v>5169</v>
      </c>
      <c r="F371" s="47"/>
      <c r="G371" s="42">
        <v>38</v>
      </c>
      <c r="H371" s="42">
        <v>38302</v>
      </c>
      <c r="I371" s="13" t="s">
        <v>222</v>
      </c>
      <c r="J371" s="38">
        <v>40000</v>
      </c>
      <c r="K371" s="216"/>
      <c r="M371" s="38"/>
      <c r="N371" s="74">
        <f t="shared" si="11"/>
        <v>40000</v>
      </c>
    </row>
    <row r="372" spans="1:14" ht="12.75" customHeight="1" thickBot="1">
      <c r="A372" s="47"/>
      <c r="B372" s="68">
        <v>231</v>
      </c>
      <c r="C372" s="159" t="s">
        <v>479</v>
      </c>
      <c r="D372" s="43">
        <v>3745</v>
      </c>
      <c r="E372" s="43">
        <v>5169</v>
      </c>
      <c r="F372" s="47"/>
      <c r="G372" s="42">
        <v>38</v>
      </c>
      <c r="H372" s="42">
        <v>38303</v>
      </c>
      <c r="I372" s="13" t="s">
        <v>223</v>
      </c>
      <c r="J372" s="38">
        <v>100000</v>
      </c>
      <c r="K372" s="216"/>
      <c r="M372" s="38"/>
      <c r="N372" s="74">
        <f t="shared" si="11"/>
        <v>100000</v>
      </c>
    </row>
    <row r="373" spans="1:14" ht="12.75" customHeight="1" thickBot="1">
      <c r="A373" s="47"/>
      <c r="B373" s="68">
        <v>231</v>
      </c>
      <c r="C373" s="159" t="s">
        <v>479</v>
      </c>
      <c r="D373" s="43">
        <v>3745</v>
      </c>
      <c r="E373" s="43">
        <v>5169</v>
      </c>
      <c r="F373" s="47"/>
      <c r="G373" s="42">
        <v>38</v>
      </c>
      <c r="H373" s="42">
        <v>38304</v>
      </c>
      <c r="I373" s="13" t="s">
        <v>224</v>
      </c>
      <c r="J373" s="38">
        <v>1000000</v>
      </c>
      <c r="K373" s="216"/>
      <c r="M373" s="38"/>
      <c r="N373" s="74">
        <f t="shared" si="11"/>
        <v>1000000</v>
      </c>
    </row>
    <row r="374" spans="1:14" ht="12.75" customHeight="1" thickBot="1">
      <c r="A374" s="47"/>
      <c r="B374" s="68">
        <v>231</v>
      </c>
      <c r="C374" s="159" t="s">
        <v>479</v>
      </c>
      <c r="D374" s="43">
        <v>3745</v>
      </c>
      <c r="E374" s="43">
        <v>5169</v>
      </c>
      <c r="F374" s="47"/>
      <c r="G374" s="42">
        <v>38</v>
      </c>
      <c r="H374" s="42">
        <v>38305</v>
      </c>
      <c r="I374" s="13" t="s">
        <v>113</v>
      </c>
      <c r="J374" s="38">
        <v>40000</v>
      </c>
      <c r="K374" s="216"/>
      <c r="M374" s="38"/>
      <c r="N374" s="74">
        <f t="shared" si="11"/>
        <v>40000</v>
      </c>
    </row>
    <row r="375" spans="1:14" ht="12.75" customHeight="1" thickBot="1">
      <c r="A375" s="47"/>
      <c r="B375" s="68">
        <v>231</v>
      </c>
      <c r="C375" s="159" t="s">
        <v>479</v>
      </c>
      <c r="D375" s="43">
        <v>3745</v>
      </c>
      <c r="E375" s="43">
        <v>5169</v>
      </c>
      <c r="F375" s="47"/>
      <c r="G375" s="42">
        <v>38</v>
      </c>
      <c r="H375" s="42">
        <v>38306</v>
      </c>
      <c r="I375" s="13" t="s">
        <v>225</v>
      </c>
      <c r="J375" s="38">
        <v>90000</v>
      </c>
      <c r="K375" s="216"/>
      <c r="M375" s="38"/>
      <c r="N375" s="74">
        <f t="shared" si="11"/>
        <v>90000</v>
      </c>
    </row>
    <row r="376" spans="1:14" ht="12.75" customHeight="1" thickBot="1">
      <c r="A376" s="47"/>
      <c r="B376" s="68">
        <v>231</v>
      </c>
      <c r="C376" s="159" t="s">
        <v>479</v>
      </c>
      <c r="D376" s="43">
        <v>3745</v>
      </c>
      <c r="E376" s="43">
        <v>5169</v>
      </c>
      <c r="F376" s="47"/>
      <c r="G376" s="42">
        <v>38</v>
      </c>
      <c r="H376" s="42">
        <v>38307</v>
      </c>
      <c r="I376" s="13" t="s">
        <v>226</v>
      </c>
      <c r="J376" s="38">
        <v>30000</v>
      </c>
      <c r="K376" s="216"/>
      <c r="M376" s="38"/>
      <c r="N376" s="74">
        <f t="shared" si="11"/>
        <v>30000</v>
      </c>
    </row>
    <row r="377" spans="1:14" ht="12.75" customHeight="1" thickBot="1">
      <c r="A377" s="47"/>
      <c r="B377" s="68">
        <v>231</v>
      </c>
      <c r="C377" s="159" t="s">
        <v>479</v>
      </c>
      <c r="D377" s="43"/>
      <c r="E377" s="43"/>
      <c r="F377" s="47"/>
      <c r="G377" s="42"/>
      <c r="H377" s="42"/>
      <c r="I377" s="111" t="s">
        <v>227</v>
      </c>
      <c r="J377" s="114"/>
      <c r="K377" s="169"/>
      <c r="M377" s="114"/>
      <c r="N377" s="114"/>
    </row>
    <row r="378" spans="1:14" ht="12.75" customHeight="1" thickBot="1">
      <c r="A378" s="47"/>
      <c r="B378" s="68">
        <v>231</v>
      </c>
      <c r="C378" s="159" t="s">
        <v>479</v>
      </c>
      <c r="D378" s="43">
        <v>3631</v>
      </c>
      <c r="E378" s="43">
        <v>5171</v>
      </c>
      <c r="F378" s="47"/>
      <c r="G378" s="42">
        <v>38</v>
      </c>
      <c r="H378" s="190">
        <v>38401</v>
      </c>
      <c r="I378" s="13" t="s">
        <v>228</v>
      </c>
      <c r="J378" s="185">
        <v>1000000</v>
      </c>
      <c r="K378" s="216" t="s">
        <v>498</v>
      </c>
      <c r="M378" s="185"/>
      <c r="N378" s="185">
        <f>M378+J378</f>
        <v>1000000</v>
      </c>
    </row>
    <row r="379" spans="1:14" ht="12.75" customHeight="1" thickBot="1">
      <c r="A379" s="47"/>
      <c r="B379" s="68">
        <v>231</v>
      </c>
      <c r="C379" s="159" t="s">
        <v>479</v>
      </c>
      <c r="D379" s="43">
        <v>3631</v>
      </c>
      <c r="E379" s="43">
        <v>5139</v>
      </c>
      <c r="F379" s="47"/>
      <c r="G379" s="42">
        <v>38</v>
      </c>
      <c r="H379" s="191"/>
      <c r="I379" s="13" t="s">
        <v>229</v>
      </c>
      <c r="J379" s="186"/>
      <c r="K379" s="216"/>
      <c r="M379" s="186"/>
      <c r="N379" s="186"/>
    </row>
    <row r="380" spans="1:14" ht="12.75" customHeight="1" thickBot="1">
      <c r="A380" s="47"/>
      <c r="B380" s="68">
        <v>231</v>
      </c>
      <c r="C380" s="159" t="s">
        <v>479</v>
      </c>
      <c r="D380" s="43">
        <v>3631</v>
      </c>
      <c r="E380" s="43">
        <v>5154</v>
      </c>
      <c r="F380" s="47"/>
      <c r="G380" s="42">
        <v>38</v>
      </c>
      <c r="H380" s="191"/>
      <c r="I380" s="13" t="s">
        <v>230</v>
      </c>
      <c r="J380" s="38">
        <v>900000</v>
      </c>
      <c r="K380" s="216"/>
      <c r="M380" s="38"/>
      <c r="N380" s="74">
        <f aca="true" t="shared" si="12" ref="N380:N391">M380+J380</f>
        <v>900000</v>
      </c>
    </row>
    <row r="381" spans="1:14" ht="12.75" customHeight="1" thickBot="1">
      <c r="A381" s="47"/>
      <c r="B381" s="68">
        <v>231</v>
      </c>
      <c r="C381" s="159" t="s">
        <v>479</v>
      </c>
      <c r="D381" s="43">
        <v>3631</v>
      </c>
      <c r="E381" s="43">
        <v>5171</v>
      </c>
      <c r="F381" s="47"/>
      <c r="G381" s="42">
        <v>38</v>
      </c>
      <c r="H381" s="42">
        <v>38402</v>
      </c>
      <c r="I381" s="13" t="s">
        <v>231</v>
      </c>
      <c r="J381" s="38">
        <v>100000</v>
      </c>
      <c r="K381" s="216"/>
      <c r="M381" s="38"/>
      <c r="N381" s="74">
        <f t="shared" si="12"/>
        <v>100000</v>
      </c>
    </row>
    <row r="382" spans="1:14" ht="12.75" customHeight="1" thickBot="1">
      <c r="A382" s="47"/>
      <c r="B382" s="68">
        <v>231</v>
      </c>
      <c r="C382" s="159" t="s">
        <v>479</v>
      </c>
      <c r="D382" s="43">
        <v>3631</v>
      </c>
      <c r="E382" s="43">
        <v>5169</v>
      </c>
      <c r="F382" s="47"/>
      <c r="G382" s="42">
        <v>38</v>
      </c>
      <c r="H382" s="42">
        <v>38403</v>
      </c>
      <c r="I382" s="13" t="s">
        <v>232</v>
      </c>
      <c r="J382" s="38">
        <v>60000</v>
      </c>
      <c r="K382" s="216"/>
      <c r="M382" s="38"/>
      <c r="N382" s="74">
        <f t="shared" si="12"/>
        <v>60000</v>
      </c>
    </row>
    <row r="383" spans="1:14" ht="12.75" customHeight="1" thickBot="1">
      <c r="A383" s="47"/>
      <c r="B383" s="68">
        <v>231</v>
      </c>
      <c r="C383" s="159" t="s">
        <v>479</v>
      </c>
      <c r="D383" s="43"/>
      <c r="E383" s="43"/>
      <c r="F383" s="47"/>
      <c r="G383" s="42"/>
      <c r="H383" s="42"/>
      <c r="I383" s="111" t="s">
        <v>233</v>
      </c>
      <c r="J383" s="38"/>
      <c r="K383" s="169"/>
      <c r="M383" s="38"/>
      <c r="N383" s="74">
        <f t="shared" si="12"/>
        <v>0</v>
      </c>
    </row>
    <row r="384" spans="1:14" ht="12.75" customHeight="1" thickBot="1">
      <c r="A384" s="47"/>
      <c r="B384" s="68">
        <v>231</v>
      </c>
      <c r="C384" s="159" t="s">
        <v>479</v>
      </c>
      <c r="D384" s="43">
        <v>3632</v>
      </c>
      <c r="E384" s="43">
        <v>5154</v>
      </c>
      <c r="F384" s="47"/>
      <c r="G384" s="42">
        <v>38</v>
      </c>
      <c r="H384" s="187">
        <v>385</v>
      </c>
      <c r="I384" s="13" t="s">
        <v>230</v>
      </c>
      <c r="J384" s="38">
        <v>5000</v>
      </c>
      <c r="K384" s="216" t="s">
        <v>498</v>
      </c>
      <c r="M384" s="38"/>
      <c r="N384" s="74">
        <f t="shared" si="12"/>
        <v>5000</v>
      </c>
    </row>
    <row r="385" spans="1:14" ht="12.75" customHeight="1" thickBot="1">
      <c r="A385" s="47"/>
      <c r="B385" s="68">
        <v>231</v>
      </c>
      <c r="C385" s="159" t="s">
        <v>479</v>
      </c>
      <c r="D385" s="43">
        <v>3632</v>
      </c>
      <c r="E385" s="43">
        <v>5169</v>
      </c>
      <c r="F385" s="47"/>
      <c r="G385" s="42">
        <v>38</v>
      </c>
      <c r="H385" s="188"/>
      <c r="I385" s="13" t="s">
        <v>234</v>
      </c>
      <c r="J385" s="38">
        <v>400000</v>
      </c>
      <c r="K385" s="216"/>
      <c r="M385" s="38"/>
      <c r="N385" s="74">
        <f t="shared" si="12"/>
        <v>400000</v>
      </c>
    </row>
    <row r="386" spans="1:14" ht="12.75" customHeight="1" thickBot="1">
      <c r="A386" s="47"/>
      <c r="B386" s="68">
        <v>231</v>
      </c>
      <c r="C386" s="159" t="s">
        <v>479</v>
      </c>
      <c r="D386" s="43"/>
      <c r="E386" s="43"/>
      <c r="F386" s="47"/>
      <c r="G386" s="42"/>
      <c r="H386" s="42"/>
      <c r="I386" s="111" t="s">
        <v>235</v>
      </c>
      <c r="J386" s="38"/>
      <c r="K386" s="169"/>
      <c r="M386" s="38"/>
      <c r="N386" s="74">
        <f t="shared" si="12"/>
        <v>0</v>
      </c>
    </row>
    <row r="387" spans="1:14" ht="12.75" customHeight="1" thickBot="1">
      <c r="A387" s="47"/>
      <c r="B387" s="68">
        <v>231</v>
      </c>
      <c r="C387" s="159" t="s">
        <v>479</v>
      </c>
      <c r="D387" s="43">
        <v>3421</v>
      </c>
      <c r="E387" s="43">
        <v>5171</v>
      </c>
      <c r="F387" s="47"/>
      <c r="G387" s="42">
        <v>38</v>
      </c>
      <c r="H387" s="190">
        <v>38601</v>
      </c>
      <c r="I387" s="13" t="s">
        <v>236</v>
      </c>
      <c r="J387" s="38">
        <v>200000</v>
      </c>
      <c r="K387" s="216" t="s">
        <v>498</v>
      </c>
      <c r="M387" s="38">
        <v>-100000</v>
      </c>
      <c r="N387" s="74">
        <f t="shared" si="12"/>
        <v>100000</v>
      </c>
    </row>
    <row r="388" spans="1:14" ht="12.75" customHeight="1" thickBot="1">
      <c r="A388" s="47"/>
      <c r="B388" s="68">
        <v>231</v>
      </c>
      <c r="C388" s="159" t="s">
        <v>479</v>
      </c>
      <c r="D388" s="43">
        <v>3421</v>
      </c>
      <c r="E388" s="43">
        <v>5139</v>
      </c>
      <c r="F388" s="47"/>
      <c r="G388" s="42">
        <v>38</v>
      </c>
      <c r="H388" s="191"/>
      <c r="I388" s="13" t="s">
        <v>237</v>
      </c>
      <c r="J388" s="38">
        <v>150000</v>
      </c>
      <c r="K388" s="216"/>
      <c r="M388" s="38"/>
      <c r="N388" s="74">
        <f t="shared" si="12"/>
        <v>150000</v>
      </c>
    </row>
    <row r="389" spans="1:14" ht="12.75" customHeight="1" thickBot="1">
      <c r="A389" s="47"/>
      <c r="B389" s="68">
        <v>231</v>
      </c>
      <c r="C389" s="159" t="s">
        <v>479</v>
      </c>
      <c r="D389" s="43">
        <v>2221</v>
      </c>
      <c r="E389" s="43">
        <v>5171</v>
      </c>
      <c r="F389" s="47"/>
      <c r="G389" s="42">
        <v>38</v>
      </c>
      <c r="H389" s="42">
        <v>38602</v>
      </c>
      <c r="I389" s="13" t="s">
        <v>238</v>
      </c>
      <c r="J389" s="38">
        <v>25000</v>
      </c>
      <c r="K389" s="216"/>
      <c r="M389" s="38"/>
      <c r="N389" s="74">
        <f t="shared" si="12"/>
        <v>25000</v>
      </c>
    </row>
    <row r="390" spans="1:14" ht="12.75" customHeight="1" thickBot="1">
      <c r="A390" s="47"/>
      <c r="B390" s="68">
        <v>231</v>
      </c>
      <c r="C390" s="159" t="s">
        <v>479</v>
      </c>
      <c r="D390" s="43">
        <v>2229</v>
      </c>
      <c r="E390" s="43">
        <v>5139</v>
      </c>
      <c r="F390" s="47"/>
      <c r="G390" s="42">
        <v>38</v>
      </c>
      <c r="H390" s="42">
        <v>38603</v>
      </c>
      <c r="I390" s="13" t="s">
        <v>239</v>
      </c>
      <c r="J390" s="38">
        <v>25000</v>
      </c>
      <c r="K390" s="216"/>
      <c r="M390" s="38"/>
      <c r="N390" s="74">
        <f t="shared" si="12"/>
        <v>25000</v>
      </c>
    </row>
    <row r="391" spans="1:14" ht="12.75" customHeight="1" thickBot="1">
      <c r="A391" s="89"/>
      <c r="B391" s="68">
        <v>231</v>
      </c>
      <c r="C391" s="159" t="s">
        <v>479</v>
      </c>
      <c r="D391" s="15">
        <v>3639</v>
      </c>
      <c r="E391" s="15">
        <v>5171</v>
      </c>
      <c r="F391" s="89"/>
      <c r="G391" s="92">
        <v>38</v>
      </c>
      <c r="H391" s="92">
        <v>38604</v>
      </c>
      <c r="I391" s="124" t="s">
        <v>240</v>
      </c>
      <c r="J391" s="94">
        <v>60000</v>
      </c>
      <c r="K391" s="216"/>
      <c r="M391" s="94"/>
      <c r="N391" s="74">
        <f t="shared" si="12"/>
        <v>60000</v>
      </c>
    </row>
    <row r="392" spans="1:14" ht="15" customHeight="1" thickBot="1">
      <c r="A392" s="138"/>
      <c r="B392" s="138"/>
      <c r="C392" s="158"/>
      <c r="D392" s="139"/>
      <c r="E392" s="139"/>
      <c r="F392" s="138"/>
      <c r="G392" s="130">
        <v>39</v>
      </c>
      <c r="H392" s="131"/>
      <c r="I392" s="132" t="s">
        <v>241</v>
      </c>
      <c r="J392" s="133">
        <v>5444056</v>
      </c>
      <c r="K392" s="169"/>
      <c r="M392" s="133">
        <f>SUM(M394:M559)</f>
        <v>0</v>
      </c>
      <c r="N392" s="133">
        <f>SUM(N394:N559)</f>
        <v>5444056</v>
      </c>
    </row>
    <row r="393" spans="1:14" ht="13.5" customHeight="1">
      <c r="A393" s="68"/>
      <c r="B393" s="68"/>
      <c r="C393" s="159"/>
      <c r="D393" s="69"/>
      <c r="E393" s="69"/>
      <c r="F393" s="68"/>
      <c r="G393" s="72"/>
      <c r="H393" s="72"/>
      <c r="I393" s="137" t="s">
        <v>242</v>
      </c>
      <c r="J393" s="74"/>
      <c r="K393" s="173"/>
      <c r="M393" s="74"/>
      <c r="N393" s="74"/>
    </row>
    <row r="394" spans="1:14" ht="12.75" customHeight="1">
      <c r="A394" s="47"/>
      <c r="B394" s="68">
        <v>231</v>
      </c>
      <c r="C394" s="159" t="s">
        <v>479</v>
      </c>
      <c r="D394" s="43">
        <v>3613</v>
      </c>
      <c r="E394" s="43">
        <v>5171</v>
      </c>
      <c r="F394" s="47"/>
      <c r="G394" s="42">
        <v>39</v>
      </c>
      <c r="H394" s="187">
        <v>70</v>
      </c>
      <c r="I394" s="8" t="s">
        <v>243</v>
      </c>
      <c r="J394" s="38">
        <v>20000</v>
      </c>
      <c r="K394" s="223" t="s">
        <v>500</v>
      </c>
      <c r="M394" s="38"/>
      <c r="N394" s="38">
        <f>M394+J394</f>
        <v>20000</v>
      </c>
    </row>
    <row r="395" spans="1:14" ht="12.75" customHeight="1">
      <c r="A395" s="47"/>
      <c r="B395" s="68">
        <v>231</v>
      </c>
      <c r="C395" s="159" t="s">
        <v>479</v>
      </c>
      <c r="D395" s="43">
        <v>3613</v>
      </c>
      <c r="E395" s="43">
        <v>5151</v>
      </c>
      <c r="F395" s="47"/>
      <c r="G395" s="42">
        <v>39</v>
      </c>
      <c r="H395" s="189"/>
      <c r="I395" s="8" t="s">
        <v>189</v>
      </c>
      <c r="J395" s="38">
        <v>50000</v>
      </c>
      <c r="K395" s="223"/>
      <c r="M395" s="38"/>
      <c r="N395" s="38">
        <f aca="true" t="shared" si="13" ref="N395:N458">M395+J395</f>
        <v>50000</v>
      </c>
    </row>
    <row r="396" spans="1:14" ht="12.75" customHeight="1">
      <c r="A396" s="47"/>
      <c r="B396" s="68">
        <v>231</v>
      </c>
      <c r="C396" s="159" t="s">
        <v>479</v>
      </c>
      <c r="D396" s="43">
        <v>3613</v>
      </c>
      <c r="E396" s="43">
        <v>5154</v>
      </c>
      <c r="F396" s="47"/>
      <c r="G396" s="42">
        <v>39</v>
      </c>
      <c r="H396" s="189"/>
      <c r="I396" s="8" t="s">
        <v>192</v>
      </c>
      <c r="J396" s="38">
        <v>10000</v>
      </c>
      <c r="K396" s="223"/>
      <c r="M396" s="38"/>
      <c r="N396" s="38">
        <f t="shared" si="13"/>
        <v>10000</v>
      </c>
    </row>
    <row r="397" spans="1:14" ht="12.75" customHeight="1">
      <c r="A397" s="47"/>
      <c r="B397" s="68">
        <v>231</v>
      </c>
      <c r="C397" s="159" t="s">
        <v>479</v>
      </c>
      <c r="D397" s="43">
        <v>3613</v>
      </c>
      <c r="E397" s="43">
        <v>5169</v>
      </c>
      <c r="F397" s="47"/>
      <c r="G397" s="42">
        <v>39</v>
      </c>
      <c r="H397" s="188"/>
      <c r="I397" s="8" t="s">
        <v>113</v>
      </c>
      <c r="J397" s="38">
        <v>10000</v>
      </c>
      <c r="K397" s="223"/>
      <c r="M397" s="38"/>
      <c r="N397" s="38">
        <f t="shared" si="13"/>
        <v>10000</v>
      </c>
    </row>
    <row r="398" spans="1:14" ht="12.75" customHeight="1">
      <c r="A398" s="47"/>
      <c r="B398" s="68">
        <v>231</v>
      </c>
      <c r="C398" s="159" t="s">
        <v>479</v>
      </c>
      <c r="D398" s="43"/>
      <c r="E398" s="43"/>
      <c r="F398" s="47"/>
      <c r="G398" s="42">
        <v>39</v>
      </c>
      <c r="H398" s="42"/>
      <c r="I398" s="110" t="s">
        <v>344</v>
      </c>
      <c r="J398" s="38"/>
      <c r="K398" s="223"/>
      <c r="M398" s="38"/>
      <c r="N398" s="38"/>
    </row>
    <row r="399" spans="1:14" ht="12.75" customHeight="1">
      <c r="A399" s="47"/>
      <c r="B399" s="68">
        <v>231</v>
      </c>
      <c r="C399" s="159" t="s">
        <v>479</v>
      </c>
      <c r="D399" s="43">
        <v>3613</v>
      </c>
      <c r="E399" s="43">
        <v>5171</v>
      </c>
      <c r="F399" s="47"/>
      <c r="G399" s="42">
        <v>39</v>
      </c>
      <c r="H399" s="187">
        <v>71</v>
      </c>
      <c r="I399" s="8" t="s">
        <v>243</v>
      </c>
      <c r="J399" s="38">
        <v>0</v>
      </c>
      <c r="K399" s="223"/>
      <c r="M399" s="38"/>
      <c r="N399" s="38">
        <f t="shared" si="13"/>
        <v>0</v>
      </c>
    </row>
    <row r="400" spans="1:14" ht="12.75" customHeight="1">
      <c r="A400" s="47"/>
      <c r="B400" s="68">
        <v>231</v>
      </c>
      <c r="C400" s="159" t="s">
        <v>479</v>
      </c>
      <c r="D400" s="43">
        <v>3613</v>
      </c>
      <c r="E400" s="43">
        <v>5151</v>
      </c>
      <c r="F400" s="47"/>
      <c r="G400" s="42">
        <v>39</v>
      </c>
      <c r="H400" s="189"/>
      <c r="I400" s="8" t="s">
        <v>189</v>
      </c>
      <c r="J400" s="38">
        <v>20000</v>
      </c>
      <c r="K400" s="223"/>
      <c r="M400" s="38"/>
      <c r="N400" s="38">
        <f t="shared" si="13"/>
        <v>20000</v>
      </c>
    </row>
    <row r="401" spans="1:14" ht="12.75" customHeight="1">
      <c r="A401" s="47"/>
      <c r="B401" s="68">
        <v>231</v>
      </c>
      <c r="C401" s="159" t="s">
        <v>479</v>
      </c>
      <c r="D401" s="43">
        <v>3613</v>
      </c>
      <c r="E401" s="43">
        <v>5154</v>
      </c>
      <c r="F401" s="47"/>
      <c r="G401" s="42">
        <v>39</v>
      </c>
      <c r="H401" s="188"/>
      <c r="I401" s="8" t="s">
        <v>192</v>
      </c>
      <c r="J401" s="38">
        <v>30000</v>
      </c>
      <c r="K401" s="223"/>
      <c r="M401" s="38"/>
      <c r="N401" s="38">
        <f t="shared" si="13"/>
        <v>30000</v>
      </c>
    </row>
    <row r="402" spans="1:14" ht="12.75" customHeight="1">
      <c r="A402" s="47"/>
      <c r="B402" s="68">
        <v>231</v>
      </c>
      <c r="C402" s="159" t="s">
        <v>479</v>
      </c>
      <c r="D402" s="43"/>
      <c r="E402" s="43"/>
      <c r="F402" s="47"/>
      <c r="G402" s="42">
        <v>39</v>
      </c>
      <c r="H402" s="42"/>
      <c r="I402" s="110" t="s">
        <v>244</v>
      </c>
      <c r="J402" s="38"/>
      <c r="K402" s="223"/>
      <c r="M402" s="38"/>
      <c r="N402" s="38"/>
    </row>
    <row r="403" spans="1:14" ht="12.75" customHeight="1">
      <c r="A403" s="47"/>
      <c r="B403" s="68">
        <v>231</v>
      </c>
      <c r="C403" s="159" t="s">
        <v>479</v>
      </c>
      <c r="D403" s="43">
        <v>3613</v>
      </c>
      <c r="E403" s="43">
        <v>5021</v>
      </c>
      <c r="F403" s="47"/>
      <c r="G403" s="42">
        <v>39</v>
      </c>
      <c r="H403" s="187">
        <v>73</v>
      </c>
      <c r="I403" s="8" t="s">
        <v>138</v>
      </c>
      <c r="J403" s="38">
        <v>100400</v>
      </c>
      <c r="K403" s="223"/>
      <c r="M403" s="38"/>
      <c r="N403" s="38">
        <f t="shared" si="13"/>
        <v>100400</v>
      </c>
    </row>
    <row r="404" spans="1:14" ht="12.75" customHeight="1">
      <c r="A404" s="47"/>
      <c r="B404" s="68">
        <v>231</v>
      </c>
      <c r="C404" s="159" t="s">
        <v>479</v>
      </c>
      <c r="D404" s="43">
        <v>3613</v>
      </c>
      <c r="E404" s="43">
        <v>5031</v>
      </c>
      <c r="F404" s="47"/>
      <c r="G404" s="42">
        <v>39</v>
      </c>
      <c r="H404" s="204"/>
      <c r="I404" s="8" t="s">
        <v>200</v>
      </c>
      <c r="J404" s="38">
        <v>25100</v>
      </c>
      <c r="K404" s="223"/>
      <c r="M404" s="38"/>
      <c r="N404" s="38">
        <f t="shared" si="13"/>
        <v>25100</v>
      </c>
    </row>
    <row r="405" spans="1:14" ht="12.75" customHeight="1">
      <c r="A405" s="47"/>
      <c r="B405" s="68">
        <v>231</v>
      </c>
      <c r="C405" s="159" t="s">
        <v>479</v>
      </c>
      <c r="D405" s="43">
        <v>3613</v>
      </c>
      <c r="E405" s="43">
        <v>5032</v>
      </c>
      <c r="F405" s="47"/>
      <c r="G405" s="42">
        <v>39</v>
      </c>
      <c r="H405" s="204"/>
      <c r="I405" s="8" t="s">
        <v>439</v>
      </c>
      <c r="J405" s="38">
        <v>9036</v>
      </c>
      <c r="K405" s="223"/>
      <c r="M405" s="38"/>
      <c r="N405" s="38">
        <f t="shared" si="13"/>
        <v>9036</v>
      </c>
    </row>
    <row r="406" spans="1:14" ht="12.75" customHeight="1">
      <c r="A406" s="47"/>
      <c r="B406" s="68">
        <v>231</v>
      </c>
      <c r="C406" s="159" t="s">
        <v>479</v>
      </c>
      <c r="D406" s="43">
        <v>3613</v>
      </c>
      <c r="E406" s="43">
        <v>5137</v>
      </c>
      <c r="F406" s="47"/>
      <c r="G406" s="42">
        <v>39</v>
      </c>
      <c r="H406" s="204"/>
      <c r="I406" s="8" t="s">
        <v>245</v>
      </c>
      <c r="J406" s="38"/>
      <c r="K406" s="223"/>
      <c r="M406" s="38"/>
      <c r="N406" s="38">
        <f t="shared" si="13"/>
        <v>0</v>
      </c>
    </row>
    <row r="407" spans="1:14" ht="12.75" customHeight="1">
      <c r="A407" s="47"/>
      <c r="B407" s="68">
        <v>231</v>
      </c>
      <c r="C407" s="159" t="s">
        <v>479</v>
      </c>
      <c r="D407" s="43">
        <v>3613</v>
      </c>
      <c r="E407" s="43">
        <v>5169</v>
      </c>
      <c r="F407" s="47"/>
      <c r="G407" s="42">
        <v>39</v>
      </c>
      <c r="H407" s="204"/>
      <c r="I407" s="8" t="s">
        <v>113</v>
      </c>
      <c r="J407" s="38">
        <v>110000</v>
      </c>
      <c r="K407" s="223"/>
      <c r="M407" s="38"/>
      <c r="N407" s="38">
        <f t="shared" si="13"/>
        <v>110000</v>
      </c>
    </row>
    <row r="408" spans="1:14" ht="12.75" customHeight="1">
      <c r="A408" s="47"/>
      <c r="B408" s="68">
        <v>231</v>
      </c>
      <c r="C408" s="159" t="s">
        <v>479</v>
      </c>
      <c r="D408" s="43">
        <v>3613</v>
      </c>
      <c r="E408" s="43">
        <v>5151</v>
      </c>
      <c r="F408" s="47"/>
      <c r="G408" s="42">
        <v>39</v>
      </c>
      <c r="H408" s="204"/>
      <c r="I408" s="8" t="s">
        <v>189</v>
      </c>
      <c r="J408" s="38">
        <v>41000</v>
      </c>
      <c r="K408" s="223"/>
      <c r="M408" s="38"/>
      <c r="N408" s="38">
        <f t="shared" si="13"/>
        <v>41000</v>
      </c>
    </row>
    <row r="409" spans="1:14" ht="12.75" customHeight="1">
      <c r="A409" s="47"/>
      <c r="B409" s="68">
        <v>231</v>
      </c>
      <c r="C409" s="159" t="s">
        <v>479</v>
      </c>
      <c r="D409" s="43">
        <v>3613</v>
      </c>
      <c r="E409" s="43">
        <v>5154</v>
      </c>
      <c r="F409" s="47"/>
      <c r="G409" s="42">
        <v>39</v>
      </c>
      <c r="H409" s="204"/>
      <c r="I409" s="8" t="s">
        <v>192</v>
      </c>
      <c r="J409" s="38">
        <v>280000</v>
      </c>
      <c r="K409" s="223"/>
      <c r="M409" s="38"/>
      <c r="N409" s="38">
        <f t="shared" si="13"/>
        <v>280000</v>
      </c>
    </row>
    <row r="410" spans="1:14" ht="12.75" customHeight="1">
      <c r="A410" s="47"/>
      <c r="B410" s="68">
        <v>231</v>
      </c>
      <c r="C410" s="159" t="s">
        <v>479</v>
      </c>
      <c r="D410" s="43">
        <v>3613</v>
      </c>
      <c r="E410" s="43">
        <v>5153</v>
      </c>
      <c r="F410" s="47"/>
      <c r="G410" s="42">
        <v>39</v>
      </c>
      <c r="H410" s="204"/>
      <c r="I410" s="8" t="s">
        <v>191</v>
      </c>
      <c r="J410" s="38">
        <v>300000</v>
      </c>
      <c r="K410" s="223"/>
      <c r="M410" s="38"/>
      <c r="N410" s="38">
        <f t="shared" si="13"/>
        <v>300000</v>
      </c>
    </row>
    <row r="411" spans="1:14" ht="12.75" customHeight="1">
      <c r="A411" s="47"/>
      <c r="B411" s="68">
        <v>231</v>
      </c>
      <c r="C411" s="159" t="s">
        <v>479</v>
      </c>
      <c r="D411" s="43">
        <v>3613</v>
      </c>
      <c r="E411" s="43">
        <v>5171</v>
      </c>
      <c r="F411" s="47"/>
      <c r="G411" s="42">
        <v>39</v>
      </c>
      <c r="H411" s="205"/>
      <c r="I411" s="8" t="s">
        <v>243</v>
      </c>
      <c r="J411" s="38">
        <v>0</v>
      </c>
      <c r="K411" s="223"/>
      <c r="M411" s="38"/>
      <c r="N411" s="38">
        <f t="shared" si="13"/>
        <v>0</v>
      </c>
    </row>
    <row r="412" spans="1:14" ht="12.75" customHeight="1">
      <c r="A412" s="47"/>
      <c r="B412" s="68">
        <v>231</v>
      </c>
      <c r="C412" s="159" t="s">
        <v>479</v>
      </c>
      <c r="D412" s="43"/>
      <c r="E412" s="43"/>
      <c r="F412" s="47"/>
      <c r="G412" s="42">
        <v>39</v>
      </c>
      <c r="H412" s="108"/>
      <c r="I412" s="110" t="s">
        <v>524</v>
      </c>
      <c r="J412" s="38"/>
      <c r="K412" s="223"/>
      <c r="M412" s="38"/>
      <c r="N412" s="38"/>
    </row>
    <row r="413" spans="1:14" ht="12.75" customHeight="1">
      <c r="A413" s="47"/>
      <c r="B413" s="68">
        <v>231</v>
      </c>
      <c r="C413" s="159" t="s">
        <v>479</v>
      </c>
      <c r="D413" s="43">
        <v>3322</v>
      </c>
      <c r="E413" s="43">
        <v>5169</v>
      </c>
      <c r="F413" s="47"/>
      <c r="G413" s="42">
        <v>39</v>
      </c>
      <c r="H413" s="108">
        <v>133</v>
      </c>
      <c r="I413" s="8" t="s">
        <v>113</v>
      </c>
      <c r="J413" s="38">
        <v>5000</v>
      </c>
      <c r="K413" s="223"/>
      <c r="M413" s="38"/>
      <c r="N413" s="38">
        <f t="shared" si="13"/>
        <v>5000</v>
      </c>
    </row>
    <row r="414" spans="1:14" ht="12.75" customHeight="1">
      <c r="A414" s="47"/>
      <c r="B414" s="68">
        <v>231</v>
      </c>
      <c r="C414" s="159" t="s">
        <v>479</v>
      </c>
      <c r="D414" s="43"/>
      <c r="E414" s="43"/>
      <c r="F414" s="47"/>
      <c r="G414" s="42">
        <v>39</v>
      </c>
      <c r="H414" s="42"/>
      <c r="I414" s="110" t="s">
        <v>525</v>
      </c>
      <c r="J414" s="38"/>
      <c r="K414" s="223"/>
      <c r="M414" s="38"/>
      <c r="N414" s="38"/>
    </row>
    <row r="415" spans="1:14" ht="12.75" customHeight="1">
      <c r="A415" s="47"/>
      <c r="B415" s="68">
        <v>231</v>
      </c>
      <c r="C415" s="159" t="s">
        <v>479</v>
      </c>
      <c r="D415" s="43">
        <v>3612</v>
      </c>
      <c r="E415" s="43">
        <v>5154</v>
      </c>
      <c r="F415" s="47"/>
      <c r="G415" s="42">
        <v>39</v>
      </c>
      <c r="H415" s="187">
        <v>135</v>
      </c>
      <c r="I415" s="13" t="s">
        <v>230</v>
      </c>
      <c r="J415" s="38">
        <v>10000</v>
      </c>
      <c r="K415" s="223"/>
      <c r="M415" s="38"/>
      <c r="N415" s="38">
        <f t="shared" si="13"/>
        <v>10000</v>
      </c>
    </row>
    <row r="416" spans="1:14" ht="12.75" customHeight="1">
      <c r="A416" s="47"/>
      <c r="B416" s="68">
        <v>231</v>
      </c>
      <c r="C416" s="159" t="s">
        <v>479</v>
      </c>
      <c r="D416" s="43">
        <v>3612</v>
      </c>
      <c r="E416" s="43">
        <v>5171</v>
      </c>
      <c r="F416" s="47"/>
      <c r="G416" s="42">
        <v>39</v>
      </c>
      <c r="H416" s="188"/>
      <c r="I416" s="13" t="s">
        <v>343</v>
      </c>
      <c r="J416" s="38">
        <v>5000</v>
      </c>
      <c r="K416" s="223"/>
      <c r="M416" s="38"/>
      <c r="N416" s="38">
        <f t="shared" si="13"/>
        <v>5000</v>
      </c>
    </row>
    <row r="417" spans="1:14" ht="12.75" customHeight="1">
      <c r="A417" s="47"/>
      <c r="B417" s="68">
        <v>231</v>
      </c>
      <c r="C417" s="159" t="s">
        <v>479</v>
      </c>
      <c r="D417" s="43"/>
      <c r="E417" s="43"/>
      <c r="F417" s="47"/>
      <c r="G417" s="42">
        <v>39</v>
      </c>
      <c r="H417" s="108"/>
      <c r="I417" s="110" t="s">
        <v>246</v>
      </c>
      <c r="J417" s="38"/>
      <c r="K417" s="223"/>
      <c r="M417" s="38"/>
      <c r="N417" s="38"/>
    </row>
    <row r="418" spans="1:14" ht="12.75" customHeight="1">
      <c r="A418" s="47"/>
      <c r="B418" s="68">
        <v>231</v>
      </c>
      <c r="C418" s="159" t="s">
        <v>479</v>
      </c>
      <c r="D418" s="43">
        <v>3612</v>
      </c>
      <c r="E418" s="43">
        <v>5151</v>
      </c>
      <c r="F418" s="47"/>
      <c r="G418" s="42">
        <v>39</v>
      </c>
      <c r="H418" s="210">
        <v>415</v>
      </c>
      <c r="I418" s="8" t="s">
        <v>189</v>
      </c>
      <c r="J418" s="38">
        <v>50000</v>
      </c>
      <c r="K418" s="223"/>
      <c r="M418" s="38"/>
      <c r="N418" s="38">
        <f t="shared" si="13"/>
        <v>50000</v>
      </c>
    </row>
    <row r="419" spans="1:14" ht="12.75" customHeight="1">
      <c r="A419" s="47"/>
      <c r="B419" s="68">
        <v>231</v>
      </c>
      <c r="C419" s="159" t="s">
        <v>479</v>
      </c>
      <c r="D419" s="43">
        <v>3612</v>
      </c>
      <c r="E419" s="43">
        <v>5153</v>
      </c>
      <c r="F419" s="47"/>
      <c r="G419" s="42">
        <v>39</v>
      </c>
      <c r="H419" s="204"/>
      <c r="I419" s="8" t="s">
        <v>191</v>
      </c>
      <c r="J419" s="38">
        <v>300000</v>
      </c>
      <c r="K419" s="223"/>
      <c r="M419" s="38"/>
      <c r="N419" s="38">
        <f t="shared" si="13"/>
        <v>300000</v>
      </c>
    </row>
    <row r="420" spans="1:14" ht="12.75" customHeight="1">
      <c r="A420" s="47"/>
      <c r="B420" s="68">
        <v>231</v>
      </c>
      <c r="C420" s="159" t="s">
        <v>479</v>
      </c>
      <c r="D420" s="43">
        <v>3612</v>
      </c>
      <c r="E420" s="43">
        <v>5154</v>
      </c>
      <c r="F420" s="47"/>
      <c r="G420" s="42">
        <v>39</v>
      </c>
      <c r="H420" s="204"/>
      <c r="I420" s="8" t="s">
        <v>192</v>
      </c>
      <c r="J420" s="38">
        <v>50000</v>
      </c>
      <c r="K420" s="223"/>
      <c r="M420" s="38"/>
      <c r="N420" s="38">
        <f t="shared" si="13"/>
        <v>50000</v>
      </c>
    </row>
    <row r="421" spans="1:14" ht="12.75" customHeight="1">
      <c r="A421" s="47"/>
      <c r="B421" s="68">
        <v>231</v>
      </c>
      <c r="C421" s="159" t="s">
        <v>479</v>
      </c>
      <c r="D421" s="43">
        <v>3612</v>
      </c>
      <c r="E421" s="43">
        <v>5169</v>
      </c>
      <c r="F421" s="47"/>
      <c r="G421" s="42">
        <v>39</v>
      </c>
      <c r="H421" s="204"/>
      <c r="I421" s="8" t="s">
        <v>113</v>
      </c>
      <c r="J421" s="38">
        <v>15000</v>
      </c>
      <c r="K421" s="223"/>
      <c r="M421" s="38"/>
      <c r="N421" s="38">
        <f t="shared" si="13"/>
        <v>15000</v>
      </c>
    </row>
    <row r="422" spans="1:14" ht="12.75" customHeight="1">
      <c r="A422" s="47"/>
      <c r="B422" s="68">
        <v>231</v>
      </c>
      <c r="C422" s="159" t="s">
        <v>479</v>
      </c>
      <c r="D422" s="43">
        <v>3612</v>
      </c>
      <c r="E422" s="43">
        <v>5171</v>
      </c>
      <c r="F422" s="47"/>
      <c r="G422" s="42">
        <v>39</v>
      </c>
      <c r="H422" s="205"/>
      <c r="I422" s="8" t="s">
        <v>114</v>
      </c>
      <c r="J422" s="38">
        <v>150000</v>
      </c>
      <c r="K422" s="223"/>
      <c r="M422" s="38"/>
      <c r="N422" s="38">
        <f t="shared" si="13"/>
        <v>150000</v>
      </c>
    </row>
    <row r="423" spans="1:14" ht="12.75" customHeight="1">
      <c r="A423" s="47"/>
      <c r="B423" s="68">
        <v>231</v>
      </c>
      <c r="C423" s="159" t="s">
        <v>479</v>
      </c>
      <c r="D423" s="43"/>
      <c r="E423" s="43"/>
      <c r="F423" s="47"/>
      <c r="G423" s="42">
        <v>39</v>
      </c>
      <c r="H423" s="42"/>
      <c r="I423" s="110" t="s">
        <v>247</v>
      </c>
      <c r="J423" s="38"/>
      <c r="K423" s="223"/>
      <c r="M423" s="38"/>
      <c r="N423" s="38"/>
    </row>
    <row r="424" spans="1:14" ht="12.75" customHeight="1">
      <c r="A424" s="47"/>
      <c r="B424" s="68">
        <v>231</v>
      </c>
      <c r="C424" s="159" t="s">
        <v>479</v>
      </c>
      <c r="D424" s="43">
        <v>3612</v>
      </c>
      <c r="E424" s="43">
        <v>5171</v>
      </c>
      <c r="F424" s="47"/>
      <c r="G424" s="42">
        <v>39</v>
      </c>
      <c r="H424" s="108">
        <v>415</v>
      </c>
      <c r="I424" s="8" t="s">
        <v>114</v>
      </c>
      <c r="J424" s="38">
        <v>20000</v>
      </c>
      <c r="K424" s="223"/>
      <c r="M424" s="38"/>
      <c r="N424" s="38">
        <f t="shared" si="13"/>
        <v>20000</v>
      </c>
    </row>
    <row r="425" spans="1:14" ht="12.75" customHeight="1">
      <c r="A425" s="47"/>
      <c r="B425" s="68">
        <v>231</v>
      </c>
      <c r="C425" s="159" t="s">
        <v>479</v>
      </c>
      <c r="D425" s="43"/>
      <c r="E425" s="43"/>
      <c r="F425" s="47"/>
      <c r="G425" s="42">
        <v>39</v>
      </c>
      <c r="H425" s="42"/>
      <c r="I425" s="110" t="s">
        <v>248</v>
      </c>
      <c r="J425" s="38"/>
      <c r="K425" s="223"/>
      <c r="M425" s="38"/>
      <c r="N425" s="38"/>
    </row>
    <row r="426" spans="1:14" ht="12.75" customHeight="1">
      <c r="A426" s="47"/>
      <c r="B426" s="68">
        <v>231</v>
      </c>
      <c r="C426" s="159" t="s">
        <v>479</v>
      </c>
      <c r="D426" s="43">
        <v>3612</v>
      </c>
      <c r="E426" s="43">
        <v>5171</v>
      </c>
      <c r="F426" s="47"/>
      <c r="G426" s="42">
        <v>39</v>
      </c>
      <c r="H426" s="187">
        <v>415</v>
      </c>
      <c r="I426" s="8" t="s">
        <v>114</v>
      </c>
      <c r="J426" s="38">
        <v>20000</v>
      </c>
      <c r="K426" s="223"/>
      <c r="M426" s="38"/>
      <c r="N426" s="38">
        <f t="shared" si="13"/>
        <v>20000</v>
      </c>
    </row>
    <row r="427" spans="1:14" ht="12.75" customHeight="1">
      <c r="A427" s="47"/>
      <c r="B427" s="68">
        <v>231</v>
      </c>
      <c r="C427" s="159" t="s">
        <v>479</v>
      </c>
      <c r="D427" s="43">
        <v>3612</v>
      </c>
      <c r="E427" s="43">
        <v>5151</v>
      </c>
      <c r="F427" s="47"/>
      <c r="G427" s="42">
        <v>39</v>
      </c>
      <c r="H427" s="189"/>
      <c r="I427" s="8" t="s">
        <v>189</v>
      </c>
      <c r="J427" s="38">
        <v>20000</v>
      </c>
      <c r="K427" s="223"/>
      <c r="M427" s="38"/>
      <c r="N427" s="38">
        <f t="shared" si="13"/>
        <v>20000</v>
      </c>
    </row>
    <row r="428" spans="1:14" ht="12.75" customHeight="1">
      <c r="A428" s="47"/>
      <c r="B428" s="68">
        <v>231</v>
      </c>
      <c r="C428" s="159" t="s">
        <v>479</v>
      </c>
      <c r="D428" s="43">
        <v>3612</v>
      </c>
      <c r="E428" s="43">
        <v>5169</v>
      </c>
      <c r="F428" s="47"/>
      <c r="G428" s="42">
        <v>39</v>
      </c>
      <c r="H428" s="188"/>
      <c r="I428" s="8" t="s">
        <v>113</v>
      </c>
      <c r="J428" s="38">
        <v>20000</v>
      </c>
      <c r="K428" s="223"/>
      <c r="M428" s="38"/>
      <c r="N428" s="38">
        <f t="shared" si="13"/>
        <v>20000</v>
      </c>
    </row>
    <row r="429" spans="1:14" ht="12.75" customHeight="1">
      <c r="A429" s="47"/>
      <c r="B429" s="68">
        <v>231</v>
      </c>
      <c r="C429" s="159" t="s">
        <v>479</v>
      </c>
      <c r="D429" s="43"/>
      <c r="E429" s="43"/>
      <c r="F429" s="47"/>
      <c r="G429" s="42">
        <v>39</v>
      </c>
      <c r="H429" s="42"/>
      <c r="I429" s="110" t="s">
        <v>249</v>
      </c>
      <c r="J429" s="38"/>
      <c r="K429" s="223"/>
      <c r="M429" s="38"/>
      <c r="N429" s="38"/>
    </row>
    <row r="430" spans="1:14" ht="12.75" customHeight="1">
      <c r="A430" s="47"/>
      <c r="B430" s="68">
        <v>231</v>
      </c>
      <c r="C430" s="159" t="s">
        <v>479</v>
      </c>
      <c r="D430" s="43">
        <v>3612</v>
      </c>
      <c r="E430" s="43">
        <v>5021</v>
      </c>
      <c r="F430" s="47"/>
      <c r="G430" s="42">
        <v>39</v>
      </c>
      <c r="H430" s="187">
        <v>415</v>
      </c>
      <c r="I430" s="8" t="s">
        <v>138</v>
      </c>
      <c r="J430" s="38">
        <v>31000</v>
      </c>
      <c r="K430" s="223"/>
      <c r="M430" s="38"/>
      <c r="N430" s="38">
        <f t="shared" si="13"/>
        <v>31000</v>
      </c>
    </row>
    <row r="431" spans="1:14" ht="12.75" customHeight="1">
      <c r="A431" s="47"/>
      <c r="B431" s="68">
        <v>231</v>
      </c>
      <c r="C431" s="159" t="s">
        <v>479</v>
      </c>
      <c r="D431" s="43">
        <v>3612</v>
      </c>
      <c r="E431" s="43">
        <v>5031</v>
      </c>
      <c r="F431" s="47"/>
      <c r="G431" s="42">
        <v>39</v>
      </c>
      <c r="H431" s="189"/>
      <c r="I431" s="8" t="s">
        <v>170</v>
      </c>
      <c r="J431" s="38">
        <v>7750</v>
      </c>
      <c r="K431" s="223"/>
      <c r="M431" s="38"/>
      <c r="N431" s="38">
        <f t="shared" si="13"/>
        <v>7750</v>
      </c>
    </row>
    <row r="432" spans="1:14" ht="12.75" customHeight="1">
      <c r="A432" s="47"/>
      <c r="B432" s="68">
        <v>231</v>
      </c>
      <c r="C432" s="159" t="s">
        <v>479</v>
      </c>
      <c r="D432" s="43">
        <v>3612</v>
      </c>
      <c r="E432" s="43">
        <v>5032</v>
      </c>
      <c r="F432" s="47"/>
      <c r="G432" s="42">
        <v>39</v>
      </c>
      <c r="H432" s="189"/>
      <c r="I432" s="8" t="s">
        <v>171</v>
      </c>
      <c r="J432" s="38">
        <v>2790</v>
      </c>
      <c r="K432" s="223"/>
      <c r="M432" s="38"/>
      <c r="N432" s="38">
        <f t="shared" si="13"/>
        <v>2790</v>
      </c>
    </row>
    <row r="433" spans="1:14" ht="12.75" customHeight="1">
      <c r="A433" s="47"/>
      <c r="B433" s="68">
        <v>231</v>
      </c>
      <c r="C433" s="159" t="s">
        <v>479</v>
      </c>
      <c r="D433" s="43">
        <v>3612</v>
      </c>
      <c r="E433" s="43">
        <v>5169</v>
      </c>
      <c r="F433" s="47"/>
      <c r="G433" s="42">
        <v>39</v>
      </c>
      <c r="H433" s="189"/>
      <c r="I433" s="8" t="s">
        <v>113</v>
      </c>
      <c r="J433" s="38">
        <v>20000</v>
      </c>
      <c r="K433" s="223"/>
      <c r="M433" s="38"/>
      <c r="N433" s="38">
        <f t="shared" si="13"/>
        <v>20000</v>
      </c>
    </row>
    <row r="434" spans="1:14" ht="12.75" customHeight="1">
      <c r="A434" s="47"/>
      <c r="B434" s="68">
        <v>231</v>
      </c>
      <c r="C434" s="159" t="s">
        <v>479</v>
      </c>
      <c r="D434" s="43">
        <v>3612</v>
      </c>
      <c r="E434" s="43">
        <v>5171</v>
      </c>
      <c r="F434" s="47"/>
      <c r="G434" s="42">
        <v>39</v>
      </c>
      <c r="H434" s="189"/>
      <c r="I434" s="8" t="s">
        <v>114</v>
      </c>
      <c r="J434" s="38">
        <v>50000</v>
      </c>
      <c r="K434" s="223"/>
      <c r="M434" s="38"/>
      <c r="N434" s="38">
        <f t="shared" si="13"/>
        <v>50000</v>
      </c>
    </row>
    <row r="435" spans="1:14" ht="12.75" customHeight="1">
      <c r="A435" s="47"/>
      <c r="B435" s="68">
        <v>231</v>
      </c>
      <c r="C435" s="159" t="s">
        <v>479</v>
      </c>
      <c r="D435" s="43">
        <v>3612</v>
      </c>
      <c r="E435" s="43">
        <v>5151</v>
      </c>
      <c r="F435" s="47"/>
      <c r="G435" s="42">
        <v>39</v>
      </c>
      <c r="H435" s="204"/>
      <c r="I435" s="8" t="s">
        <v>189</v>
      </c>
      <c r="J435" s="38">
        <v>6000</v>
      </c>
      <c r="K435" s="223"/>
      <c r="M435" s="38"/>
      <c r="N435" s="38">
        <f t="shared" si="13"/>
        <v>6000</v>
      </c>
    </row>
    <row r="436" spans="1:14" ht="12.75" customHeight="1">
      <c r="A436" s="47"/>
      <c r="B436" s="68">
        <v>231</v>
      </c>
      <c r="C436" s="159" t="s">
        <v>479</v>
      </c>
      <c r="D436" s="43">
        <v>3612</v>
      </c>
      <c r="E436" s="43">
        <v>5153</v>
      </c>
      <c r="F436" s="47"/>
      <c r="G436" s="42">
        <v>39</v>
      </c>
      <c r="H436" s="204"/>
      <c r="I436" s="8" t="s">
        <v>191</v>
      </c>
      <c r="J436" s="38">
        <v>50000</v>
      </c>
      <c r="K436" s="223"/>
      <c r="M436" s="38"/>
      <c r="N436" s="38">
        <f t="shared" si="13"/>
        <v>50000</v>
      </c>
    </row>
    <row r="437" spans="1:14" ht="12.75" customHeight="1">
      <c r="A437" s="47"/>
      <c r="B437" s="68">
        <v>231</v>
      </c>
      <c r="C437" s="159" t="s">
        <v>479</v>
      </c>
      <c r="D437" s="43">
        <v>3612</v>
      </c>
      <c r="E437" s="43">
        <v>5154</v>
      </c>
      <c r="F437" s="47"/>
      <c r="G437" s="42">
        <v>39</v>
      </c>
      <c r="H437" s="205"/>
      <c r="I437" s="8" t="s">
        <v>192</v>
      </c>
      <c r="J437" s="38">
        <v>10000</v>
      </c>
      <c r="K437" s="223"/>
      <c r="M437" s="38"/>
      <c r="N437" s="38">
        <f t="shared" si="13"/>
        <v>10000</v>
      </c>
    </row>
    <row r="438" spans="1:14" ht="12.75" customHeight="1">
      <c r="A438" s="47"/>
      <c r="B438" s="68">
        <v>231</v>
      </c>
      <c r="C438" s="159" t="s">
        <v>479</v>
      </c>
      <c r="D438" s="43"/>
      <c r="E438" s="43"/>
      <c r="F438" s="47"/>
      <c r="G438" s="42">
        <v>39</v>
      </c>
      <c r="H438" s="108"/>
      <c r="I438" s="110" t="s">
        <v>354</v>
      </c>
      <c r="J438" s="38"/>
      <c r="K438" s="223"/>
      <c r="M438" s="38"/>
      <c r="N438" s="38"/>
    </row>
    <row r="439" spans="1:14" ht="12.75" customHeight="1">
      <c r="A439" s="47"/>
      <c r="B439" s="68">
        <v>231</v>
      </c>
      <c r="C439" s="159" t="s">
        <v>479</v>
      </c>
      <c r="D439" s="43">
        <v>3613</v>
      </c>
      <c r="E439" s="43">
        <v>5151</v>
      </c>
      <c r="F439" s="47"/>
      <c r="G439" s="42">
        <v>39</v>
      </c>
      <c r="H439" s="187">
        <v>235</v>
      </c>
      <c r="I439" s="8" t="s">
        <v>189</v>
      </c>
      <c r="J439" s="38">
        <v>5000</v>
      </c>
      <c r="K439" s="223"/>
      <c r="M439" s="38"/>
      <c r="N439" s="38">
        <f t="shared" si="13"/>
        <v>5000</v>
      </c>
    </row>
    <row r="440" spans="1:14" ht="12.75" customHeight="1">
      <c r="A440" s="47"/>
      <c r="B440" s="68">
        <v>231</v>
      </c>
      <c r="C440" s="159" t="s">
        <v>479</v>
      </c>
      <c r="D440" s="43">
        <v>3613</v>
      </c>
      <c r="E440" s="43">
        <v>5154</v>
      </c>
      <c r="F440" s="47"/>
      <c r="G440" s="42">
        <v>39</v>
      </c>
      <c r="H440" s="206"/>
      <c r="I440" s="8" t="s">
        <v>355</v>
      </c>
      <c r="J440" s="38">
        <v>1000</v>
      </c>
      <c r="K440" s="223"/>
      <c r="M440" s="38"/>
      <c r="N440" s="38">
        <f t="shared" si="13"/>
        <v>1000</v>
      </c>
    </row>
    <row r="441" spans="1:14" ht="12.75" customHeight="1">
      <c r="A441" s="47"/>
      <c r="B441" s="68">
        <v>231</v>
      </c>
      <c r="C441" s="159" t="s">
        <v>479</v>
      </c>
      <c r="D441" s="43">
        <v>3613</v>
      </c>
      <c r="E441" s="43">
        <v>5169</v>
      </c>
      <c r="F441" s="47"/>
      <c r="G441" s="42">
        <v>39</v>
      </c>
      <c r="H441" s="189"/>
      <c r="I441" s="8" t="s">
        <v>113</v>
      </c>
      <c r="J441" s="38">
        <v>5000</v>
      </c>
      <c r="K441" s="223"/>
      <c r="M441" s="38"/>
      <c r="N441" s="38">
        <f t="shared" si="13"/>
        <v>5000</v>
      </c>
    </row>
    <row r="442" spans="1:14" ht="12.75" customHeight="1">
      <c r="A442" s="47"/>
      <c r="B442" s="68">
        <v>231</v>
      </c>
      <c r="C442" s="159" t="s">
        <v>479</v>
      </c>
      <c r="D442" s="43">
        <v>3613</v>
      </c>
      <c r="E442" s="43">
        <v>5171</v>
      </c>
      <c r="F442" s="47"/>
      <c r="G442" s="42">
        <v>39</v>
      </c>
      <c r="H442" s="188"/>
      <c r="I442" s="8" t="s">
        <v>114</v>
      </c>
      <c r="J442" s="38">
        <v>5000</v>
      </c>
      <c r="K442" s="223"/>
      <c r="M442" s="38"/>
      <c r="N442" s="38">
        <f t="shared" si="13"/>
        <v>5000</v>
      </c>
    </row>
    <row r="443" spans="1:14" ht="12.75" customHeight="1">
      <c r="A443" s="47"/>
      <c r="B443" s="68">
        <v>231</v>
      </c>
      <c r="C443" s="159" t="s">
        <v>479</v>
      </c>
      <c r="D443" s="43"/>
      <c r="E443" s="43"/>
      <c r="F443" s="47"/>
      <c r="G443" s="42">
        <v>39</v>
      </c>
      <c r="H443" s="108"/>
      <c r="I443" s="110" t="s">
        <v>356</v>
      </c>
      <c r="J443" s="38"/>
      <c r="K443" s="223"/>
      <c r="M443" s="38"/>
      <c r="N443" s="38"/>
    </row>
    <row r="444" spans="1:14" ht="12.75" customHeight="1">
      <c r="A444" s="47"/>
      <c r="B444" s="68">
        <v>231</v>
      </c>
      <c r="C444" s="159" t="s">
        <v>479</v>
      </c>
      <c r="D444" s="43">
        <v>3613</v>
      </c>
      <c r="E444" s="43">
        <v>5171</v>
      </c>
      <c r="F444" s="47"/>
      <c r="G444" s="42">
        <v>39</v>
      </c>
      <c r="H444" s="108">
        <v>237</v>
      </c>
      <c r="I444" s="8" t="s">
        <v>343</v>
      </c>
      <c r="J444" s="38">
        <v>5000</v>
      </c>
      <c r="K444" s="223"/>
      <c r="M444" s="38"/>
      <c r="N444" s="38">
        <f t="shared" si="13"/>
        <v>5000</v>
      </c>
    </row>
    <row r="445" spans="1:14" ht="12.75" customHeight="1">
      <c r="A445" s="47"/>
      <c r="B445" s="68">
        <v>231</v>
      </c>
      <c r="C445" s="159" t="s">
        <v>479</v>
      </c>
      <c r="D445" s="43"/>
      <c r="E445" s="43"/>
      <c r="F445" s="47"/>
      <c r="G445" s="42">
        <v>39</v>
      </c>
      <c r="H445" s="42"/>
      <c r="I445" s="110" t="s">
        <v>250</v>
      </c>
      <c r="J445" s="38"/>
      <c r="K445" s="223"/>
      <c r="M445" s="38"/>
      <c r="N445" s="38"/>
    </row>
    <row r="446" spans="1:14" ht="12.75" customHeight="1">
      <c r="A446" s="47"/>
      <c r="B446" s="68">
        <v>231</v>
      </c>
      <c r="C446" s="159" t="s">
        <v>479</v>
      </c>
      <c r="D446" s="43">
        <v>3613</v>
      </c>
      <c r="E446" s="43">
        <v>5154</v>
      </c>
      <c r="F446" s="47"/>
      <c r="G446" s="42">
        <v>39</v>
      </c>
      <c r="H446" s="191">
        <v>239</v>
      </c>
      <c r="I446" s="13" t="s">
        <v>230</v>
      </c>
      <c r="J446" s="38">
        <v>6000</v>
      </c>
      <c r="K446" s="223"/>
      <c r="M446" s="38"/>
      <c r="N446" s="38">
        <f t="shared" si="13"/>
        <v>6000</v>
      </c>
    </row>
    <row r="447" spans="1:14" ht="12.75" customHeight="1">
      <c r="A447" s="47"/>
      <c r="B447" s="68">
        <v>231</v>
      </c>
      <c r="C447" s="159" t="s">
        <v>479</v>
      </c>
      <c r="D447" s="43">
        <v>3613</v>
      </c>
      <c r="E447" s="43">
        <v>5151</v>
      </c>
      <c r="F447" s="47"/>
      <c r="G447" s="42">
        <v>39</v>
      </c>
      <c r="H447" s="191"/>
      <c r="I447" s="13" t="s">
        <v>189</v>
      </c>
      <c r="J447" s="38">
        <v>7000</v>
      </c>
      <c r="K447" s="223"/>
      <c r="M447" s="38"/>
      <c r="N447" s="38">
        <f t="shared" si="13"/>
        <v>7000</v>
      </c>
    </row>
    <row r="448" spans="1:14" ht="12.75" customHeight="1">
      <c r="A448" s="47"/>
      <c r="B448" s="68">
        <v>231</v>
      </c>
      <c r="C448" s="159" t="s">
        <v>479</v>
      </c>
      <c r="D448" s="43">
        <v>3613</v>
      </c>
      <c r="E448" s="43">
        <v>5169</v>
      </c>
      <c r="F448" s="47"/>
      <c r="G448" s="42">
        <v>39</v>
      </c>
      <c r="H448" s="191"/>
      <c r="I448" s="13" t="s">
        <v>113</v>
      </c>
      <c r="J448" s="38">
        <v>5000</v>
      </c>
      <c r="K448" s="223"/>
      <c r="M448" s="38"/>
      <c r="N448" s="38">
        <f t="shared" si="13"/>
        <v>5000</v>
      </c>
    </row>
    <row r="449" spans="1:14" ht="12.75" customHeight="1">
      <c r="A449" s="47"/>
      <c r="B449" s="68">
        <v>231</v>
      </c>
      <c r="C449" s="159" t="s">
        <v>479</v>
      </c>
      <c r="D449" s="43">
        <v>3613</v>
      </c>
      <c r="E449" s="43">
        <v>5171</v>
      </c>
      <c r="F449" s="47"/>
      <c r="G449" s="42">
        <v>39</v>
      </c>
      <c r="H449" s="191"/>
      <c r="I449" s="8" t="s">
        <v>114</v>
      </c>
      <c r="J449" s="38">
        <v>20000</v>
      </c>
      <c r="K449" s="223"/>
      <c r="M449" s="38"/>
      <c r="N449" s="38">
        <f t="shared" si="13"/>
        <v>20000</v>
      </c>
    </row>
    <row r="450" spans="1:14" ht="12.75" customHeight="1">
      <c r="A450" s="47"/>
      <c r="B450" s="68">
        <v>231</v>
      </c>
      <c r="C450" s="159" t="s">
        <v>479</v>
      </c>
      <c r="D450" s="43"/>
      <c r="E450" s="43"/>
      <c r="F450" s="47"/>
      <c r="G450" s="42">
        <v>39</v>
      </c>
      <c r="H450" s="42"/>
      <c r="I450" s="110" t="s">
        <v>251</v>
      </c>
      <c r="J450" s="38"/>
      <c r="K450" s="223"/>
      <c r="M450" s="38"/>
      <c r="N450" s="38"/>
    </row>
    <row r="451" spans="1:14" ht="12.75" customHeight="1">
      <c r="A451" s="47"/>
      <c r="B451" s="68">
        <v>231</v>
      </c>
      <c r="C451" s="159" t="s">
        <v>479</v>
      </c>
      <c r="D451" s="43">
        <v>3613</v>
      </c>
      <c r="E451" s="43">
        <v>5137</v>
      </c>
      <c r="F451" s="47"/>
      <c r="G451" s="42">
        <v>39</v>
      </c>
      <c r="H451" s="191">
        <v>270</v>
      </c>
      <c r="I451" s="8" t="s">
        <v>245</v>
      </c>
      <c r="J451" s="38"/>
      <c r="K451" s="223"/>
      <c r="M451" s="38"/>
      <c r="N451" s="38">
        <f t="shared" si="13"/>
        <v>0</v>
      </c>
    </row>
    <row r="452" spans="1:14" ht="12.75" customHeight="1">
      <c r="A452" s="47"/>
      <c r="B452" s="68">
        <v>231</v>
      </c>
      <c r="C452" s="159" t="s">
        <v>479</v>
      </c>
      <c r="D452" s="43">
        <v>3613</v>
      </c>
      <c r="E452" s="43">
        <v>5151</v>
      </c>
      <c r="F452" s="47"/>
      <c r="G452" s="42">
        <v>39</v>
      </c>
      <c r="H452" s="191"/>
      <c r="I452" s="8" t="s">
        <v>189</v>
      </c>
      <c r="J452" s="38">
        <v>2000</v>
      </c>
      <c r="K452" s="223"/>
      <c r="M452" s="38"/>
      <c r="N452" s="38">
        <f t="shared" si="13"/>
        <v>2000</v>
      </c>
    </row>
    <row r="453" spans="1:14" ht="12.75" customHeight="1">
      <c r="A453" s="47"/>
      <c r="B453" s="68">
        <v>231</v>
      </c>
      <c r="C453" s="159" t="s">
        <v>479</v>
      </c>
      <c r="D453" s="43">
        <v>3613</v>
      </c>
      <c r="E453" s="43">
        <v>5154</v>
      </c>
      <c r="F453" s="47"/>
      <c r="G453" s="42">
        <v>39</v>
      </c>
      <c r="H453" s="191"/>
      <c r="I453" s="8" t="s">
        <v>230</v>
      </c>
      <c r="J453" s="38">
        <v>10000</v>
      </c>
      <c r="K453" s="223"/>
      <c r="M453" s="38"/>
      <c r="N453" s="38">
        <f t="shared" si="13"/>
        <v>10000</v>
      </c>
    </row>
    <row r="454" spans="1:14" ht="12.75" customHeight="1">
      <c r="A454" s="47"/>
      <c r="B454" s="68">
        <v>231</v>
      </c>
      <c r="C454" s="159" t="s">
        <v>479</v>
      </c>
      <c r="D454" s="43">
        <v>3613</v>
      </c>
      <c r="E454" s="43">
        <v>5169</v>
      </c>
      <c r="F454" s="47"/>
      <c r="G454" s="42">
        <v>39</v>
      </c>
      <c r="H454" s="191"/>
      <c r="I454" s="8" t="s">
        <v>113</v>
      </c>
      <c r="J454" s="38">
        <v>5000</v>
      </c>
      <c r="K454" s="223"/>
      <c r="M454" s="38"/>
      <c r="N454" s="38">
        <f t="shared" si="13"/>
        <v>5000</v>
      </c>
    </row>
    <row r="455" spans="1:14" ht="12.75" customHeight="1">
      <c r="A455" s="47"/>
      <c r="B455" s="68">
        <v>231</v>
      </c>
      <c r="C455" s="159" t="s">
        <v>479</v>
      </c>
      <c r="D455" s="43">
        <v>3613</v>
      </c>
      <c r="E455" s="43">
        <v>5171</v>
      </c>
      <c r="F455" s="47"/>
      <c r="G455" s="42">
        <v>39</v>
      </c>
      <c r="H455" s="191"/>
      <c r="I455" s="8" t="s">
        <v>114</v>
      </c>
      <c r="J455" s="38">
        <v>5000</v>
      </c>
      <c r="K455" s="223"/>
      <c r="M455" s="38"/>
      <c r="N455" s="38">
        <f t="shared" si="13"/>
        <v>5000</v>
      </c>
    </row>
    <row r="456" spans="1:14" ht="12.75" customHeight="1">
      <c r="A456" s="47"/>
      <c r="B456" s="68">
        <v>231</v>
      </c>
      <c r="C456" s="159" t="s">
        <v>479</v>
      </c>
      <c r="D456" s="43"/>
      <c r="E456" s="43"/>
      <c r="F456" s="47"/>
      <c r="G456" s="42">
        <v>39</v>
      </c>
      <c r="H456" s="42"/>
      <c r="I456" s="110" t="s">
        <v>252</v>
      </c>
      <c r="J456" s="38"/>
      <c r="K456" s="223"/>
      <c r="M456" s="38"/>
      <c r="N456" s="38">
        <f t="shared" si="13"/>
        <v>0</v>
      </c>
    </row>
    <row r="457" spans="1:14" ht="12.75" customHeight="1">
      <c r="A457" s="47"/>
      <c r="B457" s="68">
        <v>231</v>
      </c>
      <c r="C457" s="159" t="s">
        <v>479</v>
      </c>
      <c r="D457" s="43">
        <v>3613</v>
      </c>
      <c r="E457" s="43">
        <v>5151</v>
      </c>
      <c r="F457" s="47"/>
      <c r="G457" s="42">
        <v>39</v>
      </c>
      <c r="H457" s="191">
        <v>278</v>
      </c>
      <c r="I457" s="8" t="s">
        <v>212</v>
      </c>
      <c r="J457" s="38">
        <v>5000</v>
      </c>
      <c r="K457" s="223"/>
      <c r="M457" s="38"/>
      <c r="N457" s="38">
        <f t="shared" si="13"/>
        <v>5000</v>
      </c>
    </row>
    <row r="458" spans="1:14" ht="12.75" customHeight="1">
      <c r="A458" s="47"/>
      <c r="B458" s="68">
        <v>231</v>
      </c>
      <c r="C458" s="159" t="s">
        <v>479</v>
      </c>
      <c r="D458" s="43">
        <v>3613</v>
      </c>
      <c r="E458" s="43">
        <v>5154</v>
      </c>
      <c r="F458" s="47"/>
      <c r="G458" s="42">
        <v>39</v>
      </c>
      <c r="H458" s="191"/>
      <c r="I458" s="13" t="s">
        <v>230</v>
      </c>
      <c r="J458" s="38">
        <v>15000</v>
      </c>
      <c r="K458" s="223"/>
      <c r="M458" s="38"/>
      <c r="N458" s="38">
        <f t="shared" si="13"/>
        <v>15000</v>
      </c>
    </row>
    <row r="459" spans="1:14" ht="12.75" customHeight="1">
      <c r="A459" s="47"/>
      <c r="B459" s="68">
        <v>231</v>
      </c>
      <c r="C459" s="159" t="s">
        <v>479</v>
      </c>
      <c r="D459" s="43">
        <v>3613</v>
      </c>
      <c r="E459" s="43">
        <v>5171</v>
      </c>
      <c r="F459" s="47"/>
      <c r="G459" s="42">
        <v>39</v>
      </c>
      <c r="H459" s="191"/>
      <c r="I459" s="8" t="s">
        <v>114</v>
      </c>
      <c r="J459" s="38">
        <v>5000</v>
      </c>
      <c r="K459" s="223"/>
      <c r="M459" s="38"/>
      <c r="N459" s="38">
        <f aca="true" t="shared" si="14" ref="N459:N522">M459+J459</f>
        <v>5000</v>
      </c>
    </row>
    <row r="460" spans="1:14" ht="12.75" customHeight="1">
      <c r="A460" s="47"/>
      <c r="B460" s="68">
        <v>231</v>
      </c>
      <c r="C460" s="159" t="s">
        <v>479</v>
      </c>
      <c r="D460" s="43"/>
      <c r="E460" s="43"/>
      <c r="F460" s="47"/>
      <c r="G460" s="42">
        <v>39</v>
      </c>
      <c r="H460" s="42"/>
      <c r="I460" s="110" t="s">
        <v>253</v>
      </c>
      <c r="J460" s="38"/>
      <c r="K460" s="223"/>
      <c r="M460" s="38"/>
      <c r="N460" s="38"/>
    </row>
    <row r="461" spans="1:14" ht="12.75" customHeight="1">
      <c r="A461" s="47"/>
      <c r="B461" s="68">
        <v>231</v>
      </c>
      <c r="C461" s="159" t="s">
        <v>479</v>
      </c>
      <c r="D461" s="43">
        <v>3613</v>
      </c>
      <c r="E461" s="43">
        <v>5151</v>
      </c>
      <c r="F461" s="47"/>
      <c r="G461" s="42">
        <v>39</v>
      </c>
      <c r="H461" s="191">
        <v>300</v>
      </c>
      <c r="I461" s="8" t="s">
        <v>212</v>
      </c>
      <c r="J461" s="38">
        <v>5000</v>
      </c>
      <c r="K461" s="223"/>
      <c r="M461" s="38"/>
      <c r="N461" s="38">
        <f t="shared" si="14"/>
        <v>5000</v>
      </c>
    </row>
    <row r="462" spans="1:14" ht="12.75" customHeight="1">
      <c r="A462" s="47"/>
      <c r="B462" s="68">
        <v>231</v>
      </c>
      <c r="C462" s="159" t="s">
        <v>479</v>
      </c>
      <c r="D462" s="43">
        <v>3613</v>
      </c>
      <c r="E462" s="43">
        <v>5154</v>
      </c>
      <c r="F462" s="47"/>
      <c r="G462" s="42">
        <v>39</v>
      </c>
      <c r="H462" s="207"/>
      <c r="I462" s="13" t="s">
        <v>230</v>
      </c>
      <c r="J462" s="38">
        <v>10000</v>
      </c>
      <c r="K462" s="223"/>
      <c r="M462" s="38"/>
      <c r="N462" s="38">
        <f t="shared" si="14"/>
        <v>10000</v>
      </c>
    </row>
    <row r="463" spans="1:14" ht="12.75" customHeight="1">
      <c r="A463" s="47"/>
      <c r="B463" s="68">
        <v>231</v>
      </c>
      <c r="C463" s="159" t="s">
        <v>479</v>
      </c>
      <c r="D463" s="43">
        <v>3613</v>
      </c>
      <c r="E463" s="43">
        <v>5171</v>
      </c>
      <c r="F463" s="47"/>
      <c r="G463" s="42">
        <v>39</v>
      </c>
      <c r="H463" s="207"/>
      <c r="I463" s="8" t="s">
        <v>243</v>
      </c>
      <c r="J463" s="38">
        <v>50000</v>
      </c>
      <c r="K463" s="223"/>
      <c r="M463" s="38"/>
      <c r="N463" s="38">
        <f t="shared" si="14"/>
        <v>50000</v>
      </c>
    </row>
    <row r="464" spans="1:14" ht="12.75" customHeight="1">
      <c r="A464" s="47"/>
      <c r="B464" s="68">
        <v>231</v>
      </c>
      <c r="C464" s="159" t="s">
        <v>479</v>
      </c>
      <c r="D464" s="43"/>
      <c r="E464" s="43"/>
      <c r="F464" s="47"/>
      <c r="G464" s="42">
        <v>39</v>
      </c>
      <c r="H464" s="42"/>
      <c r="I464" s="110" t="s">
        <v>254</v>
      </c>
      <c r="J464" s="38"/>
      <c r="K464" s="223"/>
      <c r="M464" s="38"/>
      <c r="N464" s="38"/>
    </row>
    <row r="465" spans="1:14" ht="12.75" customHeight="1">
      <c r="A465" s="47"/>
      <c r="B465" s="68">
        <v>231</v>
      </c>
      <c r="C465" s="159" t="s">
        <v>479</v>
      </c>
      <c r="D465" s="43">
        <v>3412</v>
      </c>
      <c r="E465" s="43">
        <v>5021</v>
      </c>
      <c r="F465" s="47"/>
      <c r="G465" s="42">
        <v>39</v>
      </c>
      <c r="H465" s="191">
        <v>329</v>
      </c>
      <c r="I465" s="8" t="s">
        <v>138</v>
      </c>
      <c r="J465" s="38">
        <v>75000</v>
      </c>
      <c r="K465" s="223"/>
      <c r="M465" s="38"/>
      <c r="N465" s="38">
        <f t="shared" si="14"/>
        <v>75000</v>
      </c>
    </row>
    <row r="466" spans="1:14" ht="12.75" customHeight="1">
      <c r="A466" s="47"/>
      <c r="B466" s="68">
        <v>231</v>
      </c>
      <c r="C466" s="159" t="s">
        <v>479</v>
      </c>
      <c r="D466" s="43">
        <v>3412</v>
      </c>
      <c r="E466" s="43">
        <v>5031</v>
      </c>
      <c r="F466" s="47"/>
      <c r="G466" s="42">
        <v>39</v>
      </c>
      <c r="H466" s="209"/>
      <c r="I466" s="8" t="s">
        <v>170</v>
      </c>
      <c r="J466" s="38">
        <v>18750</v>
      </c>
      <c r="K466" s="223"/>
      <c r="M466" s="38"/>
      <c r="N466" s="38">
        <f t="shared" si="14"/>
        <v>18750</v>
      </c>
    </row>
    <row r="467" spans="1:14" ht="12.75" customHeight="1">
      <c r="A467" s="47"/>
      <c r="B467" s="68">
        <v>231</v>
      </c>
      <c r="C467" s="159" t="s">
        <v>479</v>
      </c>
      <c r="D467" s="43">
        <v>3412</v>
      </c>
      <c r="E467" s="43">
        <v>5032</v>
      </c>
      <c r="F467" s="47"/>
      <c r="G467" s="42">
        <v>39</v>
      </c>
      <c r="H467" s="209"/>
      <c r="I467" s="8" t="s">
        <v>171</v>
      </c>
      <c r="J467" s="38">
        <v>6750</v>
      </c>
      <c r="K467" s="223"/>
      <c r="M467" s="38"/>
      <c r="N467" s="38">
        <f t="shared" si="14"/>
        <v>6750</v>
      </c>
    </row>
    <row r="468" spans="1:14" ht="12.75" customHeight="1">
      <c r="A468" s="47"/>
      <c r="B468" s="68">
        <v>231</v>
      </c>
      <c r="C468" s="159" t="s">
        <v>479</v>
      </c>
      <c r="D468" s="43">
        <v>3412</v>
      </c>
      <c r="E468" s="43">
        <v>5151</v>
      </c>
      <c r="F468" s="47"/>
      <c r="G468" s="42">
        <v>39</v>
      </c>
      <c r="H468" s="207"/>
      <c r="I468" s="8" t="s">
        <v>212</v>
      </c>
      <c r="J468" s="38">
        <v>2500</v>
      </c>
      <c r="K468" s="223"/>
      <c r="M468" s="38"/>
      <c r="N468" s="38">
        <f t="shared" si="14"/>
        <v>2500</v>
      </c>
    </row>
    <row r="469" spans="1:14" ht="12.75" customHeight="1">
      <c r="A469" s="47"/>
      <c r="B469" s="68">
        <v>231</v>
      </c>
      <c r="C469" s="159" t="s">
        <v>479</v>
      </c>
      <c r="D469" s="43">
        <v>3412</v>
      </c>
      <c r="E469" s="43">
        <v>5154</v>
      </c>
      <c r="F469" s="47"/>
      <c r="G469" s="42">
        <v>39</v>
      </c>
      <c r="H469" s="207"/>
      <c r="I469" s="13" t="s">
        <v>230</v>
      </c>
      <c r="J469" s="38">
        <v>8000</v>
      </c>
      <c r="K469" s="223"/>
      <c r="M469" s="38"/>
      <c r="N469" s="38">
        <f t="shared" si="14"/>
        <v>8000</v>
      </c>
    </row>
    <row r="470" spans="1:14" ht="12.75" customHeight="1">
      <c r="A470" s="47"/>
      <c r="B470" s="68">
        <v>231</v>
      </c>
      <c r="C470" s="159" t="s">
        <v>479</v>
      </c>
      <c r="D470" s="43">
        <v>3412</v>
      </c>
      <c r="E470" s="43">
        <v>5171</v>
      </c>
      <c r="F470" s="47"/>
      <c r="G470" s="42">
        <v>39</v>
      </c>
      <c r="H470" s="207"/>
      <c r="I470" s="8" t="s">
        <v>114</v>
      </c>
      <c r="J470" s="38">
        <v>5000</v>
      </c>
      <c r="K470" s="223"/>
      <c r="M470" s="38"/>
      <c r="N470" s="38">
        <f t="shared" si="14"/>
        <v>5000</v>
      </c>
    </row>
    <row r="471" spans="1:14" ht="12.75" customHeight="1">
      <c r="A471" s="47"/>
      <c r="B471" s="68">
        <v>231</v>
      </c>
      <c r="C471" s="159" t="s">
        <v>479</v>
      </c>
      <c r="D471" s="43"/>
      <c r="E471" s="43"/>
      <c r="F471" s="47"/>
      <c r="G471" s="42">
        <v>39</v>
      </c>
      <c r="H471" s="42"/>
      <c r="I471" s="110" t="s">
        <v>255</v>
      </c>
      <c r="J471" s="38"/>
      <c r="K471" s="223"/>
      <c r="M471" s="38"/>
      <c r="N471" s="38"/>
    </row>
    <row r="472" spans="1:14" ht="12.75" customHeight="1">
      <c r="A472" s="47"/>
      <c r="B472" s="68">
        <v>231</v>
      </c>
      <c r="C472" s="159" t="s">
        <v>479</v>
      </c>
      <c r="D472" s="43">
        <v>3613</v>
      </c>
      <c r="E472" s="43">
        <v>5021</v>
      </c>
      <c r="F472" s="47"/>
      <c r="G472" s="42">
        <v>39</v>
      </c>
      <c r="H472" s="191">
        <v>351</v>
      </c>
      <c r="I472" s="8" t="s">
        <v>138</v>
      </c>
      <c r="J472" s="38">
        <v>12000</v>
      </c>
      <c r="K472" s="223"/>
      <c r="M472" s="38"/>
      <c r="N472" s="38">
        <f t="shared" si="14"/>
        <v>12000</v>
      </c>
    </row>
    <row r="473" spans="1:14" ht="12.75" customHeight="1">
      <c r="A473" s="47"/>
      <c r="B473" s="68">
        <v>231</v>
      </c>
      <c r="C473" s="159" t="s">
        <v>479</v>
      </c>
      <c r="D473" s="43">
        <v>3613</v>
      </c>
      <c r="E473" s="43">
        <v>5031</v>
      </c>
      <c r="F473" s="47"/>
      <c r="G473" s="42">
        <v>39</v>
      </c>
      <c r="H473" s="191"/>
      <c r="I473" s="8" t="s">
        <v>170</v>
      </c>
      <c r="J473" s="38">
        <v>3000</v>
      </c>
      <c r="K473" s="223"/>
      <c r="M473" s="38"/>
      <c r="N473" s="38">
        <f t="shared" si="14"/>
        <v>3000</v>
      </c>
    </row>
    <row r="474" spans="1:14" ht="12.75" customHeight="1">
      <c r="A474" s="47"/>
      <c r="B474" s="68">
        <v>231</v>
      </c>
      <c r="C474" s="159" t="s">
        <v>479</v>
      </c>
      <c r="D474" s="43">
        <v>3613</v>
      </c>
      <c r="E474" s="43">
        <v>5032</v>
      </c>
      <c r="F474" s="47"/>
      <c r="G474" s="42">
        <v>39</v>
      </c>
      <c r="H474" s="191"/>
      <c r="I474" s="8" t="s">
        <v>171</v>
      </c>
      <c r="J474" s="38">
        <v>1080</v>
      </c>
      <c r="K474" s="223"/>
      <c r="M474" s="38"/>
      <c r="N474" s="38">
        <f t="shared" si="14"/>
        <v>1080</v>
      </c>
    </row>
    <row r="475" spans="1:14" ht="12.75" customHeight="1">
      <c r="A475" s="47"/>
      <c r="B475" s="68">
        <v>231</v>
      </c>
      <c r="C475" s="159" t="s">
        <v>479</v>
      </c>
      <c r="D475" s="43">
        <v>3613</v>
      </c>
      <c r="E475" s="43">
        <v>5151</v>
      </c>
      <c r="F475" s="47"/>
      <c r="G475" s="42">
        <v>39</v>
      </c>
      <c r="H475" s="191"/>
      <c r="I475" s="8" t="s">
        <v>189</v>
      </c>
      <c r="J475" s="38">
        <v>18000</v>
      </c>
      <c r="K475" s="223"/>
      <c r="M475" s="38"/>
      <c r="N475" s="38">
        <f t="shared" si="14"/>
        <v>18000</v>
      </c>
    </row>
    <row r="476" spans="1:14" ht="12.75" customHeight="1">
      <c r="A476" s="47"/>
      <c r="B476" s="68">
        <v>231</v>
      </c>
      <c r="C476" s="159" t="s">
        <v>479</v>
      </c>
      <c r="D476" s="43">
        <v>3613</v>
      </c>
      <c r="E476" s="43">
        <v>5153</v>
      </c>
      <c r="F476" s="47"/>
      <c r="G476" s="42">
        <v>39</v>
      </c>
      <c r="H476" s="191"/>
      <c r="I476" s="8" t="s">
        <v>191</v>
      </c>
      <c r="J476" s="38">
        <v>140000</v>
      </c>
      <c r="K476" s="223"/>
      <c r="M476" s="38"/>
      <c r="N476" s="38">
        <f t="shared" si="14"/>
        <v>140000</v>
      </c>
    </row>
    <row r="477" spans="1:14" ht="12.75" customHeight="1">
      <c r="A477" s="47"/>
      <c r="B477" s="68">
        <v>231</v>
      </c>
      <c r="C477" s="159" t="s">
        <v>479</v>
      </c>
      <c r="D477" s="43">
        <v>3613</v>
      </c>
      <c r="E477" s="43">
        <v>5154</v>
      </c>
      <c r="F477" s="47"/>
      <c r="G477" s="42">
        <v>39</v>
      </c>
      <c r="H477" s="191"/>
      <c r="I477" s="13" t="s">
        <v>230</v>
      </c>
      <c r="J477" s="38">
        <v>80000</v>
      </c>
      <c r="K477" s="223"/>
      <c r="M477" s="38"/>
      <c r="N477" s="38">
        <f t="shared" si="14"/>
        <v>80000</v>
      </c>
    </row>
    <row r="478" spans="1:14" ht="12.75" customHeight="1">
      <c r="A478" s="47"/>
      <c r="B478" s="68">
        <v>231</v>
      </c>
      <c r="C478" s="159" t="s">
        <v>479</v>
      </c>
      <c r="D478" s="43">
        <v>3613</v>
      </c>
      <c r="E478" s="43">
        <v>5169</v>
      </c>
      <c r="F478" s="47"/>
      <c r="G478" s="42">
        <v>39</v>
      </c>
      <c r="H478" s="191"/>
      <c r="I478" s="8" t="s">
        <v>113</v>
      </c>
      <c r="J478" s="38">
        <v>10000</v>
      </c>
      <c r="K478" s="223"/>
      <c r="M478" s="38"/>
      <c r="N478" s="38">
        <f t="shared" si="14"/>
        <v>10000</v>
      </c>
    </row>
    <row r="479" spans="1:14" ht="12.75" customHeight="1">
      <c r="A479" s="47"/>
      <c r="B479" s="68">
        <v>231</v>
      </c>
      <c r="C479" s="159" t="s">
        <v>479</v>
      </c>
      <c r="D479" s="43">
        <v>3613</v>
      </c>
      <c r="E479" s="43">
        <v>5171</v>
      </c>
      <c r="F479" s="47"/>
      <c r="G479" s="42">
        <v>39</v>
      </c>
      <c r="H479" s="191"/>
      <c r="I479" s="8" t="s">
        <v>114</v>
      </c>
      <c r="J479" s="38">
        <v>30000</v>
      </c>
      <c r="K479" s="223"/>
      <c r="M479" s="38"/>
      <c r="N479" s="38">
        <f t="shared" si="14"/>
        <v>30000</v>
      </c>
    </row>
    <row r="480" spans="1:14" ht="12.75" customHeight="1">
      <c r="A480" s="47"/>
      <c r="B480" s="68">
        <v>231</v>
      </c>
      <c r="C480" s="159" t="s">
        <v>479</v>
      </c>
      <c r="D480" s="43"/>
      <c r="E480" s="43"/>
      <c r="F480" s="47"/>
      <c r="G480" s="42">
        <v>39</v>
      </c>
      <c r="H480" s="42"/>
      <c r="I480" s="110" t="s">
        <v>460</v>
      </c>
      <c r="J480" s="38"/>
      <c r="K480" s="223"/>
      <c r="M480" s="38"/>
      <c r="N480" s="38"/>
    </row>
    <row r="481" spans="1:14" ht="12.75" customHeight="1">
      <c r="A481" s="47"/>
      <c r="B481" s="68">
        <v>231</v>
      </c>
      <c r="C481" s="159" t="s">
        <v>479</v>
      </c>
      <c r="D481" s="43">
        <v>3613</v>
      </c>
      <c r="E481" s="43">
        <v>5151</v>
      </c>
      <c r="F481" s="47"/>
      <c r="G481" s="42">
        <v>39</v>
      </c>
      <c r="H481" s="191">
        <v>361</v>
      </c>
      <c r="I481" s="8" t="s">
        <v>189</v>
      </c>
      <c r="J481" s="38">
        <v>10000</v>
      </c>
      <c r="K481" s="223"/>
      <c r="M481" s="38"/>
      <c r="N481" s="38">
        <f t="shared" si="14"/>
        <v>10000</v>
      </c>
    </row>
    <row r="482" spans="1:14" ht="12.75" customHeight="1">
      <c r="A482" s="47"/>
      <c r="B482" s="68">
        <v>231</v>
      </c>
      <c r="C482" s="159" t="s">
        <v>479</v>
      </c>
      <c r="D482" s="43">
        <v>3613</v>
      </c>
      <c r="E482" s="43">
        <v>5153</v>
      </c>
      <c r="F482" s="47"/>
      <c r="G482" s="42">
        <v>39</v>
      </c>
      <c r="H482" s="191"/>
      <c r="I482" s="8" t="s">
        <v>191</v>
      </c>
      <c r="J482" s="38">
        <v>2500</v>
      </c>
      <c r="K482" s="223"/>
      <c r="M482" s="38"/>
      <c r="N482" s="38">
        <f t="shared" si="14"/>
        <v>2500</v>
      </c>
    </row>
    <row r="483" spans="1:14" ht="12.75" customHeight="1">
      <c r="A483" s="47"/>
      <c r="B483" s="68">
        <v>231</v>
      </c>
      <c r="C483" s="159" t="s">
        <v>479</v>
      </c>
      <c r="D483" s="43">
        <v>3613</v>
      </c>
      <c r="E483" s="43">
        <v>5154</v>
      </c>
      <c r="F483" s="47"/>
      <c r="G483" s="42">
        <v>39</v>
      </c>
      <c r="H483" s="191"/>
      <c r="I483" s="13" t="s">
        <v>230</v>
      </c>
      <c r="J483" s="38">
        <v>8000</v>
      </c>
      <c r="K483" s="223"/>
      <c r="M483" s="38"/>
      <c r="N483" s="38">
        <f t="shared" si="14"/>
        <v>8000</v>
      </c>
    </row>
    <row r="484" spans="1:14" ht="12.75" customHeight="1">
      <c r="A484" s="47"/>
      <c r="B484" s="68">
        <v>231</v>
      </c>
      <c r="C484" s="159" t="s">
        <v>479</v>
      </c>
      <c r="D484" s="43">
        <v>3613</v>
      </c>
      <c r="E484" s="43">
        <v>5171</v>
      </c>
      <c r="F484" s="47"/>
      <c r="G484" s="42">
        <v>39</v>
      </c>
      <c r="H484" s="191"/>
      <c r="I484" s="8" t="s">
        <v>114</v>
      </c>
      <c r="J484" s="38">
        <v>50000</v>
      </c>
      <c r="K484" s="223"/>
      <c r="M484" s="38"/>
      <c r="N484" s="38">
        <f t="shared" si="14"/>
        <v>50000</v>
      </c>
    </row>
    <row r="485" spans="1:14" ht="12.75" customHeight="1">
      <c r="A485" s="47"/>
      <c r="B485" s="68">
        <v>231</v>
      </c>
      <c r="C485" s="159" t="s">
        <v>479</v>
      </c>
      <c r="D485" s="43"/>
      <c r="E485" s="43"/>
      <c r="F485" s="47"/>
      <c r="G485" s="42">
        <v>39</v>
      </c>
      <c r="H485" s="108"/>
      <c r="I485" s="110" t="s">
        <v>410</v>
      </c>
      <c r="J485" s="38"/>
      <c r="K485" s="223"/>
      <c r="M485" s="38"/>
      <c r="N485" s="38"/>
    </row>
    <row r="486" spans="1:14" ht="12.75" customHeight="1">
      <c r="A486" s="47"/>
      <c r="B486" s="68">
        <v>231</v>
      </c>
      <c r="C486" s="159" t="s">
        <v>479</v>
      </c>
      <c r="D486" s="43">
        <v>3613</v>
      </c>
      <c r="E486" s="43">
        <v>5151</v>
      </c>
      <c r="F486" s="47"/>
      <c r="G486" s="42">
        <v>39</v>
      </c>
      <c r="H486" s="112">
        <v>380</v>
      </c>
      <c r="I486" s="8" t="s">
        <v>189</v>
      </c>
      <c r="J486" s="38">
        <v>5000</v>
      </c>
      <c r="K486" s="223"/>
      <c r="M486" s="38"/>
      <c r="N486" s="38">
        <f t="shared" si="14"/>
        <v>5000</v>
      </c>
    </row>
    <row r="487" spans="1:14" ht="12.75" customHeight="1">
      <c r="A487" s="47"/>
      <c r="B487" s="68">
        <v>231</v>
      </c>
      <c r="C487" s="159" t="s">
        <v>479</v>
      </c>
      <c r="D487" s="43"/>
      <c r="E487" s="43"/>
      <c r="F487" s="47"/>
      <c r="G487" s="42">
        <v>39</v>
      </c>
      <c r="H487" s="108"/>
      <c r="I487" s="110" t="s">
        <v>411</v>
      </c>
      <c r="J487" s="38"/>
      <c r="K487" s="223"/>
      <c r="M487" s="38"/>
      <c r="N487" s="38"/>
    </row>
    <row r="488" spans="1:14" ht="12.75" customHeight="1">
      <c r="A488" s="47"/>
      <c r="B488" s="68">
        <v>231</v>
      </c>
      <c r="C488" s="159" t="s">
        <v>479</v>
      </c>
      <c r="D488" s="43">
        <v>3632</v>
      </c>
      <c r="E488" s="43">
        <v>5171</v>
      </c>
      <c r="F488" s="47"/>
      <c r="G488" s="42">
        <v>39</v>
      </c>
      <c r="H488" s="187">
        <v>385</v>
      </c>
      <c r="I488" s="8" t="s">
        <v>414</v>
      </c>
      <c r="J488" s="115">
        <v>0</v>
      </c>
      <c r="K488" s="223"/>
      <c r="M488" s="115"/>
      <c r="N488" s="38">
        <f t="shared" si="14"/>
        <v>0</v>
      </c>
    </row>
    <row r="489" spans="1:14" ht="12.75" customHeight="1">
      <c r="A489" s="47"/>
      <c r="B489" s="68">
        <v>231</v>
      </c>
      <c r="C489" s="159" t="s">
        <v>479</v>
      </c>
      <c r="D489" s="43">
        <v>3632</v>
      </c>
      <c r="E489" s="43">
        <v>5171</v>
      </c>
      <c r="F489" s="47"/>
      <c r="G489" s="42">
        <v>39</v>
      </c>
      <c r="H489" s="188"/>
      <c r="I489" s="8" t="s">
        <v>412</v>
      </c>
      <c r="J489" s="115">
        <v>0</v>
      </c>
      <c r="K489" s="223"/>
      <c r="M489" s="115"/>
      <c r="N489" s="38">
        <f t="shared" si="14"/>
        <v>0</v>
      </c>
    </row>
    <row r="490" spans="1:14" ht="12.75" customHeight="1">
      <c r="A490" s="47"/>
      <c r="B490" s="68">
        <v>231</v>
      </c>
      <c r="C490" s="159" t="s">
        <v>479</v>
      </c>
      <c r="D490" s="43"/>
      <c r="E490" s="43"/>
      <c r="F490" s="47"/>
      <c r="G490" s="42">
        <v>39</v>
      </c>
      <c r="H490" s="108"/>
      <c r="I490" s="110" t="s">
        <v>357</v>
      </c>
      <c r="J490" s="38"/>
      <c r="K490" s="223"/>
      <c r="M490" s="38"/>
      <c r="N490" s="38"/>
    </row>
    <row r="491" spans="1:14" ht="12.75" customHeight="1">
      <c r="A491" s="47"/>
      <c r="B491" s="68">
        <v>231</v>
      </c>
      <c r="C491" s="159" t="s">
        <v>479</v>
      </c>
      <c r="D491" s="43">
        <v>3613</v>
      </c>
      <c r="E491" s="43">
        <v>5154</v>
      </c>
      <c r="F491" s="47"/>
      <c r="G491" s="42">
        <v>39</v>
      </c>
      <c r="H491" s="108">
        <v>413</v>
      </c>
      <c r="I491" s="8" t="s">
        <v>353</v>
      </c>
      <c r="J491" s="38">
        <v>1000</v>
      </c>
      <c r="K491" s="223"/>
      <c r="M491" s="38"/>
      <c r="N491" s="38">
        <f t="shared" si="14"/>
        <v>1000</v>
      </c>
    </row>
    <row r="492" spans="1:14" ht="12.75" customHeight="1" thickBot="1">
      <c r="A492" s="47"/>
      <c r="B492" s="68">
        <v>231</v>
      </c>
      <c r="C492" s="159" t="s">
        <v>479</v>
      </c>
      <c r="D492" s="43"/>
      <c r="E492" s="43"/>
      <c r="F492" s="47"/>
      <c r="G492" s="42">
        <v>39</v>
      </c>
      <c r="H492" s="42"/>
      <c r="I492" s="111" t="s">
        <v>256</v>
      </c>
      <c r="J492" s="38"/>
      <c r="K492" s="171"/>
      <c r="M492" s="38"/>
      <c r="N492" s="38"/>
    </row>
    <row r="493" spans="1:14" ht="12.75" customHeight="1">
      <c r="A493" s="47"/>
      <c r="B493" s="68">
        <v>231</v>
      </c>
      <c r="C493" s="159" t="s">
        <v>479</v>
      </c>
      <c r="D493" s="43">
        <v>3412</v>
      </c>
      <c r="E493" s="43">
        <v>5154</v>
      </c>
      <c r="F493" s="47"/>
      <c r="G493" s="42">
        <v>39</v>
      </c>
      <c r="H493" s="191">
        <v>414</v>
      </c>
      <c r="I493" s="13" t="s">
        <v>230</v>
      </c>
      <c r="J493" s="38">
        <v>15000</v>
      </c>
      <c r="K493" s="224" t="s">
        <v>498</v>
      </c>
      <c r="M493" s="38"/>
      <c r="N493" s="38">
        <f t="shared" si="14"/>
        <v>15000</v>
      </c>
    </row>
    <row r="494" spans="1:14" ht="12.75" customHeight="1">
      <c r="A494" s="47"/>
      <c r="B494" s="68">
        <v>231</v>
      </c>
      <c r="C494" s="159" t="s">
        <v>479</v>
      </c>
      <c r="D494" s="43">
        <v>3412</v>
      </c>
      <c r="E494" s="43">
        <v>5169</v>
      </c>
      <c r="F494" s="47"/>
      <c r="G494" s="42">
        <v>39</v>
      </c>
      <c r="H494" s="191"/>
      <c r="I494" s="8" t="s">
        <v>113</v>
      </c>
      <c r="J494" s="38">
        <v>1000</v>
      </c>
      <c r="K494" s="225"/>
      <c r="M494" s="38"/>
      <c r="N494" s="38">
        <f t="shared" si="14"/>
        <v>1000</v>
      </c>
    </row>
    <row r="495" spans="1:14" ht="12.75" customHeight="1" thickBot="1">
      <c r="A495" s="47"/>
      <c r="B495" s="68">
        <v>231</v>
      </c>
      <c r="C495" s="159" t="s">
        <v>479</v>
      </c>
      <c r="D495" s="43">
        <v>3412</v>
      </c>
      <c r="E495" s="43">
        <v>5171</v>
      </c>
      <c r="F495" s="47"/>
      <c r="G495" s="42">
        <v>39</v>
      </c>
      <c r="H495" s="191"/>
      <c r="I495" s="8" t="s">
        <v>114</v>
      </c>
      <c r="J495" s="38">
        <v>20000</v>
      </c>
      <c r="K495" s="226"/>
      <c r="M495" s="38"/>
      <c r="N495" s="38">
        <f t="shared" si="14"/>
        <v>20000</v>
      </c>
    </row>
    <row r="496" spans="1:14" ht="12.75" customHeight="1">
      <c r="A496" s="47"/>
      <c r="B496" s="68">
        <v>231</v>
      </c>
      <c r="C496" s="159" t="s">
        <v>479</v>
      </c>
      <c r="D496" s="43"/>
      <c r="E496" s="43"/>
      <c r="F496" s="47"/>
      <c r="G496" s="42">
        <v>39</v>
      </c>
      <c r="H496" s="42"/>
      <c r="I496" s="111" t="s">
        <v>257</v>
      </c>
      <c r="J496" s="38"/>
      <c r="K496" s="171"/>
      <c r="M496" s="38"/>
      <c r="N496" s="38"/>
    </row>
    <row r="497" spans="1:14" ht="12.75" customHeight="1">
      <c r="A497" s="47"/>
      <c r="B497" s="68">
        <v>231</v>
      </c>
      <c r="C497" s="159" t="s">
        <v>479</v>
      </c>
      <c r="D497" s="43">
        <v>3612</v>
      </c>
      <c r="E497" s="43">
        <v>5151</v>
      </c>
      <c r="F497" s="47"/>
      <c r="G497" s="42">
        <v>39</v>
      </c>
      <c r="H497" s="191">
        <v>415</v>
      </c>
      <c r="I497" s="8" t="s">
        <v>189</v>
      </c>
      <c r="J497" s="38">
        <v>30000</v>
      </c>
      <c r="K497" s="223" t="s">
        <v>500</v>
      </c>
      <c r="M497" s="38"/>
      <c r="N497" s="38">
        <f t="shared" si="14"/>
        <v>30000</v>
      </c>
    </row>
    <row r="498" spans="1:14" ht="12.75" customHeight="1">
      <c r="A498" s="47"/>
      <c r="B498" s="68">
        <v>231</v>
      </c>
      <c r="C498" s="159" t="s">
        <v>479</v>
      </c>
      <c r="D498" s="43">
        <v>3612</v>
      </c>
      <c r="E498" s="43">
        <v>5169</v>
      </c>
      <c r="F498" s="47"/>
      <c r="G498" s="42">
        <v>39</v>
      </c>
      <c r="H498" s="191"/>
      <c r="I498" s="8" t="s">
        <v>406</v>
      </c>
      <c r="J498" s="38">
        <v>0</v>
      </c>
      <c r="K498" s="223"/>
      <c r="M498" s="38"/>
      <c r="N498" s="38">
        <f t="shared" si="14"/>
        <v>0</v>
      </c>
    </row>
    <row r="499" spans="1:14" ht="12.75" customHeight="1">
      <c r="A499" s="47"/>
      <c r="B499" s="68">
        <v>231</v>
      </c>
      <c r="C499" s="159" t="s">
        <v>479</v>
      </c>
      <c r="D499" s="43">
        <v>3612</v>
      </c>
      <c r="E499" s="43">
        <v>5154</v>
      </c>
      <c r="F499" s="47"/>
      <c r="G499" s="42">
        <v>39</v>
      </c>
      <c r="H499" s="191"/>
      <c r="I499" s="13" t="s">
        <v>230</v>
      </c>
      <c r="J499" s="38">
        <v>10000</v>
      </c>
      <c r="K499" s="223"/>
      <c r="M499" s="38"/>
      <c r="N499" s="38">
        <f t="shared" si="14"/>
        <v>10000</v>
      </c>
    </row>
    <row r="500" spans="1:14" ht="12.75" customHeight="1">
      <c r="A500" s="47"/>
      <c r="B500" s="68">
        <v>231</v>
      </c>
      <c r="C500" s="159" t="s">
        <v>479</v>
      </c>
      <c r="D500" s="43">
        <v>3612</v>
      </c>
      <c r="E500" s="43">
        <v>5169</v>
      </c>
      <c r="F500" s="47"/>
      <c r="G500" s="42">
        <v>39</v>
      </c>
      <c r="H500" s="191"/>
      <c r="I500" s="8" t="s">
        <v>113</v>
      </c>
      <c r="J500" s="38">
        <v>10000</v>
      </c>
      <c r="K500" s="223"/>
      <c r="M500" s="38"/>
      <c r="N500" s="38">
        <f t="shared" si="14"/>
        <v>10000</v>
      </c>
    </row>
    <row r="501" spans="1:14" ht="12.75" customHeight="1">
      <c r="A501" s="47"/>
      <c r="B501" s="68">
        <v>231</v>
      </c>
      <c r="C501" s="159" t="s">
        <v>479</v>
      </c>
      <c r="D501" s="43">
        <v>3612</v>
      </c>
      <c r="E501" s="43">
        <v>5171</v>
      </c>
      <c r="F501" s="47"/>
      <c r="G501" s="42">
        <v>39</v>
      </c>
      <c r="H501" s="191"/>
      <c r="I501" s="8" t="s">
        <v>114</v>
      </c>
      <c r="J501" s="38">
        <v>150000</v>
      </c>
      <c r="K501" s="223"/>
      <c r="M501" s="38"/>
      <c r="N501" s="38">
        <f t="shared" si="14"/>
        <v>150000</v>
      </c>
    </row>
    <row r="502" spans="1:14" ht="12.75" customHeight="1">
      <c r="A502" s="47"/>
      <c r="B502" s="68">
        <v>231</v>
      </c>
      <c r="C502" s="159" t="s">
        <v>479</v>
      </c>
      <c r="D502" s="43"/>
      <c r="E502" s="43"/>
      <c r="F502" s="47"/>
      <c r="G502" s="42">
        <v>39</v>
      </c>
      <c r="H502" s="42"/>
      <c r="I502" s="111" t="s">
        <v>407</v>
      </c>
      <c r="J502" s="38"/>
      <c r="K502" s="223"/>
      <c r="M502" s="38"/>
      <c r="N502" s="38"/>
    </row>
    <row r="503" spans="1:14" ht="12.75" customHeight="1">
      <c r="A503" s="47"/>
      <c r="B503" s="68">
        <v>231</v>
      </c>
      <c r="C503" s="159" t="s">
        <v>479</v>
      </c>
      <c r="D503" s="43">
        <v>3612</v>
      </c>
      <c r="E503" s="43">
        <v>5192</v>
      </c>
      <c r="F503" s="47"/>
      <c r="G503" s="42">
        <v>39</v>
      </c>
      <c r="H503" s="108">
        <v>416</v>
      </c>
      <c r="I503" s="8" t="s">
        <v>114</v>
      </c>
      <c r="J503" s="38">
        <v>30000</v>
      </c>
      <c r="K503" s="223"/>
      <c r="M503" s="38"/>
      <c r="N503" s="38">
        <f t="shared" si="14"/>
        <v>30000</v>
      </c>
    </row>
    <row r="504" spans="1:14" ht="12.75" customHeight="1">
      <c r="A504" s="47"/>
      <c r="B504" s="68">
        <v>231</v>
      </c>
      <c r="C504" s="159" t="s">
        <v>479</v>
      </c>
      <c r="D504" s="43"/>
      <c r="E504" s="43"/>
      <c r="F504" s="47"/>
      <c r="G504" s="42">
        <v>39</v>
      </c>
      <c r="H504" s="42"/>
      <c r="I504" s="111" t="s">
        <v>258</v>
      </c>
      <c r="J504" s="38"/>
      <c r="K504" s="223"/>
      <c r="M504" s="38"/>
      <c r="N504" s="38"/>
    </row>
    <row r="505" spans="1:14" ht="12.75" customHeight="1">
      <c r="A505" s="47"/>
      <c r="B505" s="68">
        <v>231</v>
      </c>
      <c r="C505" s="159" t="s">
        <v>479</v>
      </c>
      <c r="D505" s="43">
        <v>3412</v>
      </c>
      <c r="E505" s="43">
        <v>5151</v>
      </c>
      <c r="F505" s="47"/>
      <c r="G505" s="42">
        <v>39</v>
      </c>
      <c r="H505" s="191">
        <v>419</v>
      </c>
      <c r="I505" s="8" t="s">
        <v>189</v>
      </c>
      <c r="J505" s="38">
        <v>80000</v>
      </c>
      <c r="K505" s="223"/>
      <c r="M505" s="38"/>
      <c r="N505" s="38">
        <f t="shared" si="14"/>
        <v>80000</v>
      </c>
    </row>
    <row r="506" spans="1:14" ht="12.75" customHeight="1">
      <c r="A506" s="47"/>
      <c r="B506" s="68">
        <v>231</v>
      </c>
      <c r="C506" s="159" t="s">
        <v>479</v>
      </c>
      <c r="D506" s="43">
        <v>3412</v>
      </c>
      <c r="E506" s="43">
        <v>5153</v>
      </c>
      <c r="F506" s="47"/>
      <c r="G506" s="42">
        <v>39</v>
      </c>
      <c r="H506" s="191"/>
      <c r="I506" s="8" t="s">
        <v>191</v>
      </c>
      <c r="J506" s="38">
        <v>150000</v>
      </c>
      <c r="K506" s="223"/>
      <c r="M506" s="38"/>
      <c r="N506" s="38">
        <f t="shared" si="14"/>
        <v>150000</v>
      </c>
    </row>
    <row r="507" spans="1:14" ht="12.75" customHeight="1">
      <c r="A507" s="47"/>
      <c r="B507" s="68">
        <v>231</v>
      </c>
      <c r="C507" s="159" t="s">
        <v>479</v>
      </c>
      <c r="D507" s="43">
        <v>3412</v>
      </c>
      <c r="E507" s="43">
        <v>5154</v>
      </c>
      <c r="F507" s="47"/>
      <c r="G507" s="42">
        <v>39</v>
      </c>
      <c r="H507" s="191"/>
      <c r="I507" s="13" t="s">
        <v>230</v>
      </c>
      <c r="J507" s="38">
        <v>280000</v>
      </c>
      <c r="K507" s="223"/>
      <c r="M507" s="38"/>
      <c r="N507" s="38">
        <f t="shared" si="14"/>
        <v>280000</v>
      </c>
    </row>
    <row r="508" spans="1:14" ht="12.75" customHeight="1">
      <c r="A508" s="47"/>
      <c r="B508" s="68">
        <v>231</v>
      </c>
      <c r="C508" s="159" t="s">
        <v>479</v>
      </c>
      <c r="D508" s="43">
        <v>3412</v>
      </c>
      <c r="E508" s="43">
        <v>5169</v>
      </c>
      <c r="F508" s="47"/>
      <c r="G508" s="42">
        <v>39</v>
      </c>
      <c r="H508" s="191"/>
      <c r="I508" s="8" t="s">
        <v>113</v>
      </c>
      <c r="J508" s="38">
        <v>132000</v>
      </c>
      <c r="K508" s="223"/>
      <c r="M508" s="38"/>
      <c r="N508" s="38">
        <f t="shared" si="14"/>
        <v>132000</v>
      </c>
    </row>
    <row r="509" spans="1:14" ht="12.75" customHeight="1">
      <c r="A509" s="47"/>
      <c r="B509" s="68">
        <v>231</v>
      </c>
      <c r="C509" s="159" t="s">
        <v>479</v>
      </c>
      <c r="D509" s="43">
        <v>3412</v>
      </c>
      <c r="E509" s="43">
        <v>5171</v>
      </c>
      <c r="F509" s="47"/>
      <c r="G509" s="42">
        <v>39</v>
      </c>
      <c r="H509" s="191"/>
      <c r="I509" s="8" t="s">
        <v>114</v>
      </c>
      <c r="J509" s="38">
        <v>80000</v>
      </c>
      <c r="K509" s="223"/>
      <c r="M509" s="38"/>
      <c r="N509" s="38">
        <f t="shared" si="14"/>
        <v>80000</v>
      </c>
    </row>
    <row r="510" spans="1:14" ht="12.75" customHeight="1">
      <c r="A510" s="47"/>
      <c r="B510" s="68">
        <v>231</v>
      </c>
      <c r="C510" s="159" t="s">
        <v>479</v>
      </c>
      <c r="D510" s="43"/>
      <c r="E510" s="43"/>
      <c r="F510" s="47"/>
      <c r="G510" s="42">
        <v>39</v>
      </c>
      <c r="H510" s="42"/>
      <c r="I510" s="111" t="s">
        <v>259</v>
      </c>
      <c r="J510" s="38"/>
      <c r="K510" s="223"/>
      <c r="M510" s="38"/>
      <c r="N510" s="38"/>
    </row>
    <row r="511" spans="1:14" ht="12.75" customHeight="1">
      <c r="A511" s="47"/>
      <c r="B511" s="68">
        <v>231</v>
      </c>
      <c r="C511" s="159" t="s">
        <v>479</v>
      </c>
      <c r="D511" s="43">
        <v>3412</v>
      </c>
      <c r="E511" s="43">
        <v>5151</v>
      </c>
      <c r="F511" s="47"/>
      <c r="G511" s="42">
        <v>39</v>
      </c>
      <c r="H511" s="191">
        <v>420</v>
      </c>
      <c r="I511" s="8" t="s">
        <v>189</v>
      </c>
      <c r="J511" s="38">
        <v>35000</v>
      </c>
      <c r="K511" s="223"/>
      <c r="M511" s="38"/>
      <c r="N511" s="38">
        <f t="shared" si="14"/>
        <v>35000</v>
      </c>
    </row>
    <row r="512" spans="1:14" ht="12.75" customHeight="1">
      <c r="A512" s="47"/>
      <c r="B512" s="68">
        <v>231</v>
      </c>
      <c r="C512" s="159" t="s">
        <v>479</v>
      </c>
      <c r="D512" s="43">
        <v>3412</v>
      </c>
      <c r="E512" s="43">
        <v>5154</v>
      </c>
      <c r="F512" s="47"/>
      <c r="G512" s="42">
        <v>39</v>
      </c>
      <c r="H512" s="191"/>
      <c r="I512" s="13" t="s">
        <v>230</v>
      </c>
      <c r="J512" s="38">
        <v>500000</v>
      </c>
      <c r="K512" s="223"/>
      <c r="M512" s="38"/>
      <c r="N512" s="38">
        <f t="shared" si="14"/>
        <v>500000</v>
      </c>
    </row>
    <row r="513" spans="1:14" ht="12.75" customHeight="1">
      <c r="A513" s="47"/>
      <c r="B513" s="68">
        <v>231</v>
      </c>
      <c r="C513" s="159" t="s">
        <v>479</v>
      </c>
      <c r="D513" s="43">
        <v>3412</v>
      </c>
      <c r="E513" s="43">
        <v>5169</v>
      </c>
      <c r="F513" s="47"/>
      <c r="G513" s="42">
        <v>39</v>
      </c>
      <c r="H513" s="191"/>
      <c r="I513" s="8" t="s">
        <v>113</v>
      </c>
      <c r="J513" s="38">
        <v>100000</v>
      </c>
      <c r="K513" s="223"/>
      <c r="M513" s="38"/>
      <c r="N513" s="38">
        <f t="shared" si="14"/>
        <v>100000</v>
      </c>
    </row>
    <row r="514" spans="1:14" ht="12.75" customHeight="1">
      <c r="A514" s="47"/>
      <c r="B514" s="68">
        <v>231</v>
      </c>
      <c r="C514" s="159" t="s">
        <v>479</v>
      </c>
      <c r="D514" s="43">
        <v>3412</v>
      </c>
      <c r="E514" s="43">
        <v>5171</v>
      </c>
      <c r="F514" s="47"/>
      <c r="G514" s="42">
        <v>39</v>
      </c>
      <c r="H514" s="191"/>
      <c r="I514" s="8" t="s">
        <v>114</v>
      </c>
      <c r="J514" s="38">
        <v>120000</v>
      </c>
      <c r="K514" s="223"/>
      <c r="M514" s="38"/>
      <c r="N514" s="38">
        <f t="shared" si="14"/>
        <v>120000</v>
      </c>
    </row>
    <row r="515" spans="1:14" ht="12.75" customHeight="1">
      <c r="A515" s="47"/>
      <c r="B515" s="68">
        <v>231</v>
      </c>
      <c r="C515" s="159" t="s">
        <v>479</v>
      </c>
      <c r="D515" s="43"/>
      <c r="E515" s="43"/>
      <c r="F515" s="47"/>
      <c r="G515" s="42">
        <v>39</v>
      </c>
      <c r="H515" s="42"/>
      <c r="I515" s="111" t="s">
        <v>260</v>
      </c>
      <c r="J515" s="38"/>
      <c r="K515" s="223"/>
      <c r="M515" s="38"/>
      <c r="N515" s="38"/>
    </row>
    <row r="516" spans="1:14" ht="12.75" customHeight="1">
      <c r="A516" s="47"/>
      <c r="B516" s="68">
        <v>231</v>
      </c>
      <c r="C516" s="159" t="s">
        <v>479</v>
      </c>
      <c r="D516" s="43">
        <v>3613</v>
      </c>
      <c r="E516" s="43">
        <v>6121</v>
      </c>
      <c r="F516" s="47"/>
      <c r="G516" s="42">
        <v>39</v>
      </c>
      <c r="H516" s="191">
        <v>422</v>
      </c>
      <c r="I516" s="13" t="s">
        <v>261</v>
      </c>
      <c r="J516" s="38">
        <v>100000</v>
      </c>
      <c r="K516" s="223"/>
      <c r="M516" s="38"/>
      <c r="N516" s="38">
        <f t="shared" si="14"/>
        <v>100000</v>
      </c>
    </row>
    <row r="517" spans="1:14" ht="12.75" customHeight="1">
      <c r="A517" s="47"/>
      <c r="B517" s="68">
        <v>231</v>
      </c>
      <c r="C517" s="159" t="s">
        <v>479</v>
      </c>
      <c r="D517" s="43">
        <v>3613</v>
      </c>
      <c r="E517" s="43">
        <v>5154</v>
      </c>
      <c r="F517" s="47"/>
      <c r="G517" s="42">
        <v>39</v>
      </c>
      <c r="H517" s="191"/>
      <c r="I517" s="13" t="s">
        <v>230</v>
      </c>
      <c r="J517" s="38">
        <v>2400</v>
      </c>
      <c r="K517" s="223"/>
      <c r="M517" s="38"/>
      <c r="N517" s="38">
        <f t="shared" si="14"/>
        <v>2400</v>
      </c>
    </row>
    <row r="518" spans="1:14" ht="12.75" customHeight="1">
      <c r="A518" s="47"/>
      <c r="B518" s="68">
        <v>231</v>
      </c>
      <c r="C518" s="159" t="s">
        <v>479</v>
      </c>
      <c r="D518" s="43">
        <v>3613</v>
      </c>
      <c r="E518" s="43">
        <v>5153</v>
      </c>
      <c r="F518" s="47"/>
      <c r="G518" s="42">
        <v>39</v>
      </c>
      <c r="H518" s="191"/>
      <c r="I518" s="13" t="s">
        <v>408</v>
      </c>
      <c r="J518" s="38">
        <v>6000</v>
      </c>
      <c r="K518" s="223"/>
      <c r="M518" s="38"/>
      <c r="N518" s="38">
        <f t="shared" si="14"/>
        <v>6000</v>
      </c>
    </row>
    <row r="519" spans="1:14" ht="12.75" customHeight="1">
      <c r="A519" s="47"/>
      <c r="B519" s="68">
        <v>231</v>
      </c>
      <c r="C519" s="159" t="s">
        <v>479</v>
      </c>
      <c r="D519" s="43">
        <v>3613</v>
      </c>
      <c r="E519" s="43">
        <v>6121</v>
      </c>
      <c r="F519" s="47"/>
      <c r="G519" s="42">
        <v>39</v>
      </c>
      <c r="H519" s="191"/>
      <c r="I519" s="13" t="s">
        <v>409</v>
      </c>
      <c r="J519" s="38">
        <v>100000</v>
      </c>
      <c r="K519" s="223"/>
      <c r="M519" s="38"/>
      <c r="N519" s="38">
        <f t="shared" si="14"/>
        <v>100000</v>
      </c>
    </row>
    <row r="520" spans="1:14" ht="12.75" customHeight="1">
      <c r="A520" s="47"/>
      <c r="B520" s="68">
        <v>231</v>
      </c>
      <c r="C520" s="159" t="s">
        <v>479</v>
      </c>
      <c r="D520" s="43">
        <v>3613</v>
      </c>
      <c r="E520" s="43">
        <v>5171</v>
      </c>
      <c r="F520" s="47"/>
      <c r="G520" s="42">
        <v>39</v>
      </c>
      <c r="H520" s="191"/>
      <c r="I520" s="13" t="s">
        <v>114</v>
      </c>
      <c r="J520" s="38">
        <v>50000</v>
      </c>
      <c r="K520" s="223"/>
      <c r="M520" s="38"/>
      <c r="N520" s="38">
        <f t="shared" si="14"/>
        <v>50000</v>
      </c>
    </row>
    <row r="521" spans="1:14" ht="12.75" customHeight="1">
      <c r="A521" s="47"/>
      <c r="B521" s="68">
        <v>231</v>
      </c>
      <c r="C521" s="159" t="s">
        <v>479</v>
      </c>
      <c r="D521" s="43"/>
      <c r="E521" s="43"/>
      <c r="F521" s="47"/>
      <c r="G521" s="42">
        <v>39</v>
      </c>
      <c r="H521" s="42"/>
      <c r="I521" s="111" t="s">
        <v>262</v>
      </c>
      <c r="J521" s="38"/>
      <c r="K521" s="223"/>
      <c r="M521" s="38"/>
      <c r="N521" s="38"/>
    </row>
    <row r="522" spans="1:14" ht="12.75" customHeight="1">
      <c r="A522" s="47"/>
      <c r="B522" s="68">
        <v>231</v>
      </c>
      <c r="C522" s="159" t="s">
        <v>479</v>
      </c>
      <c r="D522" s="43">
        <v>3613</v>
      </c>
      <c r="E522" s="43">
        <v>5171</v>
      </c>
      <c r="F522" s="47"/>
      <c r="G522" s="42">
        <v>39</v>
      </c>
      <c r="H522" s="191">
        <v>431</v>
      </c>
      <c r="I522" s="8" t="s">
        <v>114</v>
      </c>
      <c r="J522" s="38">
        <v>30000</v>
      </c>
      <c r="K522" s="223"/>
      <c r="M522" s="38"/>
      <c r="N522" s="38">
        <f t="shared" si="14"/>
        <v>30000</v>
      </c>
    </row>
    <row r="523" spans="1:14" ht="12.75" customHeight="1">
      <c r="A523" s="47"/>
      <c r="B523" s="68">
        <v>231</v>
      </c>
      <c r="C523" s="159" t="s">
        <v>479</v>
      </c>
      <c r="D523" s="43">
        <v>3613</v>
      </c>
      <c r="E523" s="43">
        <v>5169</v>
      </c>
      <c r="F523" s="47"/>
      <c r="G523" s="42">
        <v>39</v>
      </c>
      <c r="H523" s="191"/>
      <c r="I523" s="8" t="s">
        <v>113</v>
      </c>
      <c r="J523" s="38">
        <v>30000</v>
      </c>
      <c r="K523" s="223"/>
      <c r="M523" s="38"/>
      <c r="N523" s="38">
        <f aca="true" t="shared" si="15" ref="N523:N559">M523+J523</f>
        <v>30000</v>
      </c>
    </row>
    <row r="524" spans="1:14" ht="12.75" customHeight="1">
      <c r="A524" s="47"/>
      <c r="B524" s="68">
        <v>231</v>
      </c>
      <c r="C524" s="159" t="s">
        <v>479</v>
      </c>
      <c r="D524" s="43"/>
      <c r="E524" s="43"/>
      <c r="F524" s="47"/>
      <c r="G524" s="42">
        <v>39</v>
      </c>
      <c r="H524" s="42"/>
      <c r="I524" s="111" t="s">
        <v>263</v>
      </c>
      <c r="J524" s="38"/>
      <c r="K524" s="223"/>
      <c r="M524" s="38"/>
      <c r="N524" s="38"/>
    </row>
    <row r="525" spans="1:14" ht="12.75" customHeight="1">
      <c r="A525" s="47"/>
      <c r="B525" s="68">
        <v>231</v>
      </c>
      <c r="C525" s="159" t="s">
        <v>479</v>
      </c>
      <c r="D525" s="43">
        <v>3613</v>
      </c>
      <c r="E525" s="43">
        <v>5151</v>
      </c>
      <c r="F525" s="47"/>
      <c r="G525" s="42">
        <v>39</v>
      </c>
      <c r="H525" s="191">
        <v>433</v>
      </c>
      <c r="I525" s="8" t="s">
        <v>189</v>
      </c>
      <c r="J525" s="38">
        <v>10000</v>
      </c>
      <c r="K525" s="223"/>
      <c r="M525" s="38"/>
      <c r="N525" s="38">
        <f t="shared" si="15"/>
        <v>10000</v>
      </c>
    </row>
    <row r="526" spans="1:14" ht="12.75" customHeight="1">
      <c r="A526" s="47"/>
      <c r="B526" s="68">
        <v>231</v>
      </c>
      <c r="C526" s="159" t="s">
        <v>479</v>
      </c>
      <c r="D526" s="43">
        <v>3613</v>
      </c>
      <c r="E526" s="43">
        <v>5153</v>
      </c>
      <c r="F526" s="47"/>
      <c r="G526" s="42">
        <v>39</v>
      </c>
      <c r="H526" s="191"/>
      <c r="I526" s="8" t="s">
        <v>191</v>
      </c>
      <c r="J526" s="38">
        <v>50000</v>
      </c>
      <c r="K526" s="223"/>
      <c r="M526" s="38"/>
      <c r="N526" s="38">
        <f t="shared" si="15"/>
        <v>50000</v>
      </c>
    </row>
    <row r="527" spans="1:14" ht="12.75" customHeight="1">
      <c r="A527" s="47"/>
      <c r="B527" s="68">
        <v>231</v>
      </c>
      <c r="C527" s="159" t="s">
        <v>479</v>
      </c>
      <c r="D527" s="43">
        <v>3613</v>
      </c>
      <c r="E527" s="43">
        <v>5154</v>
      </c>
      <c r="F527" s="47"/>
      <c r="G527" s="42">
        <v>39</v>
      </c>
      <c r="H527" s="191"/>
      <c r="I527" s="13" t="s">
        <v>230</v>
      </c>
      <c r="J527" s="38">
        <v>10000</v>
      </c>
      <c r="K527" s="223"/>
      <c r="M527" s="38"/>
      <c r="N527" s="38">
        <f t="shared" si="15"/>
        <v>10000</v>
      </c>
    </row>
    <row r="528" spans="1:14" ht="12.75" customHeight="1">
      <c r="A528" s="47"/>
      <c r="B528" s="68">
        <v>231</v>
      </c>
      <c r="C528" s="159" t="s">
        <v>479</v>
      </c>
      <c r="D528" s="43">
        <v>3613</v>
      </c>
      <c r="E528" s="43">
        <v>5164</v>
      </c>
      <c r="F528" s="47"/>
      <c r="G528" s="42">
        <v>39</v>
      </c>
      <c r="H528" s="191"/>
      <c r="I528" s="13" t="s">
        <v>163</v>
      </c>
      <c r="J528" s="38">
        <v>20000</v>
      </c>
      <c r="K528" s="223"/>
      <c r="M528" s="38"/>
      <c r="N528" s="38">
        <f t="shared" si="15"/>
        <v>20000</v>
      </c>
    </row>
    <row r="529" spans="1:14" ht="12.75" customHeight="1">
      <c r="A529" s="47"/>
      <c r="B529" s="68">
        <v>231</v>
      </c>
      <c r="C529" s="159" t="s">
        <v>479</v>
      </c>
      <c r="D529" s="43">
        <v>3613</v>
      </c>
      <c r="E529" s="43">
        <v>5171</v>
      </c>
      <c r="F529" s="47"/>
      <c r="G529" s="42">
        <v>39</v>
      </c>
      <c r="H529" s="191"/>
      <c r="I529" s="8" t="s">
        <v>114</v>
      </c>
      <c r="J529" s="38">
        <v>15000</v>
      </c>
      <c r="K529" s="223"/>
      <c r="M529" s="38"/>
      <c r="N529" s="38">
        <f t="shared" si="15"/>
        <v>15000</v>
      </c>
    </row>
    <row r="530" spans="1:14" ht="12.75" customHeight="1">
      <c r="A530" s="47"/>
      <c r="B530" s="68">
        <v>231</v>
      </c>
      <c r="C530" s="159" t="s">
        <v>479</v>
      </c>
      <c r="D530" s="43"/>
      <c r="E530" s="43"/>
      <c r="F530" s="47"/>
      <c r="G530" s="42">
        <v>39</v>
      </c>
      <c r="H530" s="42"/>
      <c r="I530" s="111" t="s">
        <v>264</v>
      </c>
      <c r="J530" s="38"/>
      <c r="K530" s="223"/>
      <c r="M530" s="38"/>
      <c r="N530" s="38"/>
    </row>
    <row r="531" spans="1:14" ht="12.75" customHeight="1">
      <c r="A531" s="47"/>
      <c r="B531" s="68">
        <v>231</v>
      </c>
      <c r="C531" s="159" t="s">
        <v>479</v>
      </c>
      <c r="D531" s="43">
        <v>3613</v>
      </c>
      <c r="E531" s="43">
        <v>5169</v>
      </c>
      <c r="F531" s="47"/>
      <c r="G531" s="42">
        <v>39</v>
      </c>
      <c r="H531" s="191">
        <v>434</v>
      </c>
      <c r="I531" s="13" t="s">
        <v>113</v>
      </c>
      <c r="J531" s="38">
        <v>5000</v>
      </c>
      <c r="K531" s="223"/>
      <c r="M531" s="38"/>
      <c r="N531" s="38">
        <f t="shared" si="15"/>
        <v>5000</v>
      </c>
    </row>
    <row r="532" spans="1:14" ht="12.75" customHeight="1">
      <c r="A532" s="47"/>
      <c r="B532" s="68">
        <v>231</v>
      </c>
      <c r="C532" s="159" t="s">
        <v>479</v>
      </c>
      <c r="D532" s="43">
        <v>3613</v>
      </c>
      <c r="E532" s="43">
        <v>5171</v>
      </c>
      <c r="F532" s="47"/>
      <c r="G532" s="42">
        <v>39</v>
      </c>
      <c r="H532" s="207"/>
      <c r="I532" s="8" t="s">
        <v>114</v>
      </c>
      <c r="J532" s="38">
        <v>20000</v>
      </c>
      <c r="K532" s="223"/>
      <c r="M532" s="38"/>
      <c r="N532" s="38">
        <f t="shared" si="15"/>
        <v>20000</v>
      </c>
    </row>
    <row r="533" spans="1:14" ht="12.75" customHeight="1">
      <c r="A533" s="47"/>
      <c r="B533" s="68">
        <v>231</v>
      </c>
      <c r="C533" s="159" t="s">
        <v>479</v>
      </c>
      <c r="D533" s="43"/>
      <c r="E533" s="43"/>
      <c r="F533" s="47"/>
      <c r="G533" s="42">
        <v>39</v>
      </c>
      <c r="H533" s="42"/>
      <c r="I533" s="111" t="s">
        <v>265</v>
      </c>
      <c r="J533" s="38"/>
      <c r="K533" s="223"/>
      <c r="M533" s="38"/>
      <c r="N533" s="38"/>
    </row>
    <row r="534" spans="1:14" ht="12.75" customHeight="1">
      <c r="A534" s="47"/>
      <c r="B534" s="68">
        <v>231</v>
      </c>
      <c r="C534" s="159" t="s">
        <v>479</v>
      </c>
      <c r="D534" s="43">
        <v>3613</v>
      </c>
      <c r="E534" s="43">
        <v>5169</v>
      </c>
      <c r="F534" s="47"/>
      <c r="G534" s="42">
        <v>39</v>
      </c>
      <c r="H534" s="191">
        <v>435</v>
      </c>
      <c r="I534" s="8" t="s">
        <v>113</v>
      </c>
      <c r="J534" s="38">
        <v>20000</v>
      </c>
      <c r="K534" s="223"/>
      <c r="M534" s="38"/>
      <c r="N534" s="38">
        <f t="shared" si="15"/>
        <v>20000</v>
      </c>
    </row>
    <row r="535" spans="1:14" ht="12.75" customHeight="1">
      <c r="A535" s="47"/>
      <c r="B535" s="68">
        <v>231</v>
      </c>
      <c r="C535" s="159" t="s">
        <v>479</v>
      </c>
      <c r="D535" s="43">
        <v>3613</v>
      </c>
      <c r="E535" s="43">
        <v>5171</v>
      </c>
      <c r="F535" s="47"/>
      <c r="G535" s="42">
        <v>39</v>
      </c>
      <c r="H535" s="191"/>
      <c r="I535" s="8" t="s">
        <v>114</v>
      </c>
      <c r="J535" s="38">
        <v>50000</v>
      </c>
      <c r="K535" s="223"/>
      <c r="M535" s="38"/>
      <c r="N535" s="38">
        <f t="shared" si="15"/>
        <v>50000</v>
      </c>
    </row>
    <row r="536" spans="1:14" ht="12.75" customHeight="1">
      <c r="A536" s="47"/>
      <c r="B536" s="68">
        <v>231</v>
      </c>
      <c r="C536" s="159" t="s">
        <v>479</v>
      </c>
      <c r="D536" s="43">
        <v>2219</v>
      </c>
      <c r="E536" s="43">
        <v>5164</v>
      </c>
      <c r="F536" s="47"/>
      <c r="G536" s="42">
        <v>39</v>
      </c>
      <c r="H536" s="108"/>
      <c r="I536" s="8" t="s">
        <v>522</v>
      </c>
      <c r="J536" s="38">
        <v>0</v>
      </c>
      <c r="K536" s="223"/>
      <c r="M536" s="38"/>
      <c r="N536" s="38">
        <f t="shared" si="15"/>
        <v>0</v>
      </c>
    </row>
    <row r="537" spans="1:14" ht="12.75" customHeight="1">
      <c r="A537" s="47"/>
      <c r="B537" s="68">
        <v>231</v>
      </c>
      <c r="C537" s="159" t="s">
        <v>479</v>
      </c>
      <c r="D537" s="43"/>
      <c r="E537" s="43"/>
      <c r="F537" s="47"/>
      <c r="G537" s="42">
        <v>39</v>
      </c>
      <c r="H537" s="42"/>
      <c r="I537" s="111" t="s">
        <v>266</v>
      </c>
      <c r="J537" s="38"/>
      <c r="K537" s="223"/>
      <c r="M537" s="38"/>
      <c r="N537" s="38"/>
    </row>
    <row r="538" spans="1:14" ht="12.75" customHeight="1">
      <c r="A538" s="47"/>
      <c r="B538" s="68">
        <v>231</v>
      </c>
      <c r="C538" s="159" t="s">
        <v>479</v>
      </c>
      <c r="D538" s="43">
        <v>3613</v>
      </c>
      <c r="E538" s="43">
        <v>5151</v>
      </c>
      <c r="F538" s="47"/>
      <c r="G538" s="42">
        <v>39</v>
      </c>
      <c r="H538" s="191">
        <v>436</v>
      </c>
      <c r="I538" s="13" t="s">
        <v>189</v>
      </c>
      <c r="J538" s="38">
        <v>10000</v>
      </c>
      <c r="K538" s="223"/>
      <c r="M538" s="38"/>
      <c r="N538" s="38">
        <f t="shared" si="15"/>
        <v>10000</v>
      </c>
    </row>
    <row r="539" spans="1:14" ht="12.75" customHeight="1">
      <c r="A539" s="47"/>
      <c r="B539" s="68">
        <v>231</v>
      </c>
      <c r="C539" s="159" t="s">
        <v>479</v>
      </c>
      <c r="D539" s="43">
        <v>3613</v>
      </c>
      <c r="E539" s="43">
        <v>5154</v>
      </c>
      <c r="F539" s="47"/>
      <c r="G539" s="42">
        <v>39</v>
      </c>
      <c r="H539" s="191"/>
      <c r="I539" s="13" t="s">
        <v>230</v>
      </c>
      <c r="J539" s="38">
        <v>30000</v>
      </c>
      <c r="K539" s="223"/>
      <c r="M539" s="38"/>
      <c r="N539" s="38">
        <f t="shared" si="15"/>
        <v>30000</v>
      </c>
    </row>
    <row r="540" spans="1:14" ht="12.75" customHeight="1">
      <c r="A540" s="47"/>
      <c r="B540" s="68">
        <v>231</v>
      </c>
      <c r="C540" s="159" t="s">
        <v>479</v>
      </c>
      <c r="D540" s="43">
        <v>3613</v>
      </c>
      <c r="E540" s="43">
        <v>5152</v>
      </c>
      <c r="F540" s="47"/>
      <c r="G540" s="42">
        <v>39</v>
      </c>
      <c r="H540" s="191"/>
      <c r="I540" s="13" t="s">
        <v>190</v>
      </c>
      <c r="J540" s="38">
        <v>25000</v>
      </c>
      <c r="K540" s="223"/>
      <c r="M540" s="38"/>
      <c r="N540" s="38">
        <f t="shared" si="15"/>
        <v>25000</v>
      </c>
    </row>
    <row r="541" spans="1:14" ht="12.75" customHeight="1">
      <c r="A541" s="47"/>
      <c r="B541" s="68">
        <v>231</v>
      </c>
      <c r="C541" s="159" t="s">
        <v>479</v>
      </c>
      <c r="D541" s="43">
        <v>3613</v>
      </c>
      <c r="E541" s="43">
        <v>5169</v>
      </c>
      <c r="F541" s="47"/>
      <c r="G541" s="42">
        <v>39</v>
      </c>
      <c r="H541" s="191"/>
      <c r="I541" s="13" t="s">
        <v>113</v>
      </c>
      <c r="J541" s="38">
        <v>7000</v>
      </c>
      <c r="K541" s="223"/>
      <c r="M541" s="38"/>
      <c r="N541" s="38">
        <f t="shared" si="15"/>
        <v>7000</v>
      </c>
    </row>
    <row r="542" spans="1:14" ht="12.75" customHeight="1">
      <c r="A542" s="47"/>
      <c r="B542" s="68">
        <v>231</v>
      </c>
      <c r="C542" s="159" t="s">
        <v>479</v>
      </c>
      <c r="D542" s="43">
        <v>3613</v>
      </c>
      <c r="E542" s="43">
        <v>5171</v>
      </c>
      <c r="F542" s="47"/>
      <c r="G542" s="42">
        <v>39</v>
      </c>
      <c r="H542" s="207"/>
      <c r="I542" s="13" t="s">
        <v>114</v>
      </c>
      <c r="J542" s="38">
        <v>5000</v>
      </c>
      <c r="K542" s="223"/>
      <c r="M542" s="38"/>
      <c r="N542" s="38">
        <f t="shared" si="15"/>
        <v>5000</v>
      </c>
    </row>
    <row r="543" spans="1:14" ht="12.75" customHeight="1">
      <c r="A543" s="47"/>
      <c r="B543" s="68">
        <v>231</v>
      </c>
      <c r="C543" s="159" t="s">
        <v>479</v>
      </c>
      <c r="D543" s="43"/>
      <c r="E543" s="43"/>
      <c r="F543" s="47"/>
      <c r="G543" s="42">
        <v>39</v>
      </c>
      <c r="H543" s="42"/>
      <c r="I543" s="111" t="s">
        <v>267</v>
      </c>
      <c r="J543" s="38"/>
      <c r="K543" s="223"/>
      <c r="M543" s="38"/>
      <c r="N543" s="38"/>
    </row>
    <row r="544" spans="1:14" ht="12.75" customHeight="1">
      <c r="A544" s="47"/>
      <c r="B544" s="68">
        <v>231</v>
      </c>
      <c r="C544" s="159" t="s">
        <v>479</v>
      </c>
      <c r="D544" s="43">
        <v>3412</v>
      </c>
      <c r="E544" s="43">
        <v>5154</v>
      </c>
      <c r="F544" s="47"/>
      <c r="G544" s="42">
        <v>39</v>
      </c>
      <c r="H544" s="190">
        <v>445</v>
      </c>
      <c r="I544" s="13" t="s">
        <v>230</v>
      </c>
      <c r="J544" s="38">
        <v>400000</v>
      </c>
      <c r="K544" s="223"/>
      <c r="M544" s="38"/>
      <c r="N544" s="38">
        <f t="shared" si="15"/>
        <v>400000</v>
      </c>
    </row>
    <row r="545" spans="1:14" ht="12.75" customHeight="1">
      <c r="A545" s="47"/>
      <c r="B545" s="68">
        <v>231</v>
      </c>
      <c r="C545" s="159" t="s">
        <v>479</v>
      </c>
      <c r="D545" s="43">
        <v>3412</v>
      </c>
      <c r="E545" s="43">
        <v>5169</v>
      </c>
      <c r="F545" s="47"/>
      <c r="G545" s="42">
        <v>39</v>
      </c>
      <c r="H545" s="207"/>
      <c r="I545" s="8" t="s">
        <v>113</v>
      </c>
      <c r="J545" s="38">
        <v>50000</v>
      </c>
      <c r="K545" s="223"/>
      <c r="M545" s="38"/>
      <c r="N545" s="38">
        <f t="shared" si="15"/>
        <v>50000</v>
      </c>
    </row>
    <row r="546" spans="1:14" ht="12.75" customHeight="1">
      <c r="A546" s="47"/>
      <c r="B546" s="68">
        <v>231</v>
      </c>
      <c r="C546" s="159" t="s">
        <v>479</v>
      </c>
      <c r="D546" s="43"/>
      <c r="E546" s="43"/>
      <c r="F546" s="47"/>
      <c r="G546" s="42">
        <v>39</v>
      </c>
      <c r="H546" s="42"/>
      <c r="I546" s="111" t="s">
        <v>268</v>
      </c>
      <c r="J546" s="38"/>
      <c r="K546" s="223"/>
      <c r="M546" s="38"/>
      <c r="N546" s="38"/>
    </row>
    <row r="547" spans="1:14" ht="12.75" customHeight="1">
      <c r="A547" s="47"/>
      <c r="B547" s="68">
        <v>231</v>
      </c>
      <c r="C547" s="159" t="s">
        <v>479</v>
      </c>
      <c r="D547" s="43">
        <v>3613</v>
      </c>
      <c r="E547" s="43">
        <v>5164</v>
      </c>
      <c r="F547" s="47"/>
      <c r="G547" s="42">
        <v>39</v>
      </c>
      <c r="H547" s="108">
        <v>447</v>
      </c>
      <c r="I547" s="8" t="s">
        <v>113</v>
      </c>
      <c r="J547" s="38">
        <v>15000</v>
      </c>
      <c r="K547" s="223"/>
      <c r="M547" s="38"/>
      <c r="N547" s="38">
        <f t="shared" si="15"/>
        <v>15000</v>
      </c>
    </row>
    <row r="548" spans="1:14" ht="12.75" customHeight="1">
      <c r="A548" s="47"/>
      <c r="B548" s="68">
        <v>231</v>
      </c>
      <c r="C548" s="159" t="s">
        <v>479</v>
      </c>
      <c r="D548" s="43"/>
      <c r="E548" s="43"/>
      <c r="F548" s="47"/>
      <c r="G548" s="42">
        <v>39</v>
      </c>
      <c r="H548" s="42"/>
      <c r="I548" s="111" t="s">
        <v>269</v>
      </c>
      <c r="J548" s="38"/>
      <c r="K548" s="223"/>
      <c r="M548" s="38"/>
      <c r="N548" s="38"/>
    </row>
    <row r="549" spans="1:14" ht="12.75" customHeight="1">
      <c r="A549" s="47"/>
      <c r="B549" s="68">
        <v>231</v>
      </c>
      <c r="C549" s="159" t="s">
        <v>479</v>
      </c>
      <c r="D549" s="43">
        <v>3613</v>
      </c>
      <c r="E549" s="43">
        <v>5151</v>
      </c>
      <c r="F549" s="47"/>
      <c r="G549" s="42">
        <v>39</v>
      </c>
      <c r="H549" s="191">
        <v>558</v>
      </c>
      <c r="I549" s="13" t="s">
        <v>189</v>
      </c>
      <c r="J549" s="38">
        <v>20000</v>
      </c>
      <c r="K549" s="223"/>
      <c r="M549" s="38"/>
      <c r="N549" s="38">
        <f t="shared" si="15"/>
        <v>20000</v>
      </c>
    </row>
    <row r="550" spans="1:14" ht="12.75" customHeight="1">
      <c r="A550" s="47"/>
      <c r="B550" s="68">
        <v>231</v>
      </c>
      <c r="C550" s="159" t="s">
        <v>479</v>
      </c>
      <c r="D550" s="43">
        <v>3613</v>
      </c>
      <c r="E550" s="43">
        <v>5153</v>
      </c>
      <c r="F550" s="47"/>
      <c r="G550" s="42">
        <v>39</v>
      </c>
      <c r="H550" s="207"/>
      <c r="I550" s="13" t="s">
        <v>191</v>
      </c>
      <c r="J550" s="38">
        <v>5000</v>
      </c>
      <c r="K550" s="223"/>
      <c r="M550" s="38"/>
      <c r="N550" s="38">
        <f t="shared" si="15"/>
        <v>5000</v>
      </c>
    </row>
    <row r="551" spans="1:14" ht="12.75" customHeight="1">
      <c r="A551" s="47"/>
      <c r="B551" s="68">
        <v>231</v>
      </c>
      <c r="C551" s="159" t="s">
        <v>479</v>
      </c>
      <c r="D551" s="43">
        <v>3613</v>
      </c>
      <c r="E551" s="43">
        <v>5154</v>
      </c>
      <c r="F551" s="47"/>
      <c r="G551" s="42">
        <v>39</v>
      </c>
      <c r="H551" s="207"/>
      <c r="I551" s="13" t="s">
        <v>230</v>
      </c>
      <c r="J551" s="38">
        <v>10000</v>
      </c>
      <c r="K551" s="223"/>
      <c r="M551" s="38"/>
      <c r="N551" s="38">
        <f t="shared" si="15"/>
        <v>10000</v>
      </c>
    </row>
    <row r="552" spans="1:14" ht="12.75" customHeight="1">
      <c r="A552" s="47"/>
      <c r="B552" s="68">
        <v>231</v>
      </c>
      <c r="C552" s="159" t="s">
        <v>479</v>
      </c>
      <c r="D552" s="43">
        <v>3613</v>
      </c>
      <c r="E552" s="43">
        <v>5169</v>
      </c>
      <c r="F552" s="47"/>
      <c r="G552" s="42">
        <v>39</v>
      </c>
      <c r="H552" s="207"/>
      <c r="I552" s="13" t="s">
        <v>113</v>
      </c>
      <c r="J552" s="38">
        <v>20000</v>
      </c>
      <c r="K552" s="223"/>
      <c r="M552" s="38"/>
      <c r="N552" s="38">
        <f t="shared" si="15"/>
        <v>20000</v>
      </c>
    </row>
    <row r="553" spans="1:14" ht="12.75" customHeight="1">
      <c r="A553" s="47"/>
      <c r="B553" s="68">
        <v>231</v>
      </c>
      <c r="C553" s="159" t="s">
        <v>479</v>
      </c>
      <c r="D553" s="43">
        <v>3613</v>
      </c>
      <c r="E553" s="43">
        <v>5171</v>
      </c>
      <c r="F553" s="47"/>
      <c r="G553" s="42">
        <v>39</v>
      </c>
      <c r="H553" s="207"/>
      <c r="I553" s="8" t="s">
        <v>243</v>
      </c>
      <c r="J553" s="38">
        <v>50000</v>
      </c>
      <c r="K553" s="223"/>
      <c r="M553" s="38"/>
      <c r="N553" s="38">
        <f t="shared" si="15"/>
        <v>50000</v>
      </c>
    </row>
    <row r="554" spans="1:14" ht="12.75" customHeight="1">
      <c r="A554" s="47"/>
      <c r="B554" s="68">
        <v>231</v>
      </c>
      <c r="C554" s="159" t="s">
        <v>479</v>
      </c>
      <c r="D554" s="43"/>
      <c r="E554" s="43"/>
      <c r="F554" s="47"/>
      <c r="G554" s="42">
        <v>39</v>
      </c>
      <c r="H554" s="42"/>
      <c r="I554" s="111" t="s">
        <v>270</v>
      </c>
      <c r="J554" s="38"/>
      <c r="K554" s="223"/>
      <c r="M554" s="38"/>
      <c r="N554" s="38"/>
    </row>
    <row r="555" spans="1:14" ht="12.75" customHeight="1">
      <c r="A555" s="47"/>
      <c r="B555" s="68">
        <v>231</v>
      </c>
      <c r="C555" s="159" t="s">
        <v>479</v>
      </c>
      <c r="D555" s="43">
        <v>3421</v>
      </c>
      <c r="E555" s="43">
        <v>5151</v>
      </c>
      <c r="F555" s="47"/>
      <c r="G555" s="42">
        <v>14</v>
      </c>
      <c r="H555" s="191">
        <v>24303</v>
      </c>
      <c r="I555" s="8" t="s">
        <v>189</v>
      </c>
      <c r="J555" s="38">
        <v>10000</v>
      </c>
      <c r="K555" s="223"/>
      <c r="M555" s="38"/>
      <c r="N555" s="38">
        <f t="shared" si="15"/>
        <v>10000</v>
      </c>
    </row>
    <row r="556" spans="1:14" ht="12.75" customHeight="1">
      <c r="A556" s="47"/>
      <c r="B556" s="68">
        <v>231</v>
      </c>
      <c r="C556" s="159" t="s">
        <v>479</v>
      </c>
      <c r="D556" s="43">
        <v>3421</v>
      </c>
      <c r="E556" s="43">
        <v>5153</v>
      </c>
      <c r="F556" s="47"/>
      <c r="G556" s="42">
        <v>14</v>
      </c>
      <c r="H556" s="191"/>
      <c r="I556" s="8" t="s">
        <v>191</v>
      </c>
      <c r="J556" s="38"/>
      <c r="K556" s="223"/>
      <c r="M556" s="38"/>
      <c r="N556" s="38">
        <f t="shared" si="15"/>
        <v>0</v>
      </c>
    </row>
    <row r="557" spans="1:14" ht="12.75" customHeight="1">
      <c r="A557" s="47"/>
      <c r="B557" s="68">
        <v>231</v>
      </c>
      <c r="C557" s="159" t="s">
        <v>479</v>
      </c>
      <c r="D557" s="43">
        <v>3421</v>
      </c>
      <c r="E557" s="43">
        <v>5171</v>
      </c>
      <c r="F557" s="47"/>
      <c r="G557" s="42">
        <v>14</v>
      </c>
      <c r="H557" s="191"/>
      <c r="I557" s="8" t="s">
        <v>114</v>
      </c>
      <c r="J557" s="38">
        <v>20000</v>
      </c>
      <c r="K557" s="223"/>
      <c r="M557" s="38"/>
      <c r="N557" s="38">
        <f t="shared" si="15"/>
        <v>20000</v>
      </c>
    </row>
    <row r="558" spans="1:14" ht="12.75" customHeight="1">
      <c r="A558" s="89"/>
      <c r="B558" s="68">
        <v>231</v>
      </c>
      <c r="C558" s="159" t="s">
        <v>479</v>
      </c>
      <c r="D558" s="15"/>
      <c r="E558" s="15"/>
      <c r="F558" s="89"/>
      <c r="G558" s="42">
        <v>39</v>
      </c>
      <c r="H558" s="136"/>
      <c r="I558" s="146" t="s">
        <v>442</v>
      </c>
      <c r="J558" s="94"/>
      <c r="K558" s="223"/>
      <c r="M558" s="94"/>
      <c r="N558" s="38"/>
    </row>
    <row r="559" spans="1:14" ht="12.75" customHeight="1" thickBot="1">
      <c r="A559" s="89"/>
      <c r="B559" s="68">
        <v>231</v>
      </c>
      <c r="C559" s="159" t="s">
        <v>479</v>
      </c>
      <c r="D559" s="15">
        <v>3613</v>
      </c>
      <c r="E559" s="15">
        <v>5171</v>
      </c>
      <c r="F559" s="89"/>
      <c r="G559" s="42">
        <v>39</v>
      </c>
      <c r="H559" s="136">
        <v>668</v>
      </c>
      <c r="I559" s="122" t="s">
        <v>343</v>
      </c>
      <c r="J559" s="94">
        <v>0</v>
      </c>
      <c r="K559" s="217"/>
      <c r="M559" s="94"/>
      <c r="N559" s="38">
        <f t="shared" si="15"/>
        <v>0</v>
      </c>
    </row>
    <row r="560" spans="1:14" ht="12.75" customHeight="1" thickBot="1">
      <c r="A560" s="138"/>
      <c r="B560" s="138"/>
      <c r="C560" s="158"/>
      <c r="D560" s="139"/>
      <c r="E560" s="139"/>
      <c r="F560" s="138"/>
      <c r="G560" s="130">
        <v>40</v>
      </c>
      <c r="H560" s="131"/>
      <c r="I560" s="132" t="s">
        <v>273</v>
      </c>
      <c r="J560" s="133">
        <v>4281000</v>
      </c>
      <c r="K560" s="169"/>
      <c r="M560" s="133">
        <f>SUM(M561:M584)</f>
        <v>-1257800</v>
      </c>
      <c r="N560" s="133">
        <f>SUM(N561:N584)</f>
        <v>3023200</v>
      </c>
    </row>
    <row r="561" spans="1:14" ht="12.75" customHeight="1" thickBot="1">
      <c r="A561" s="68"/>
      <c r="B561" s="68">
        <v>231</v>
      </c>
      <c r="C561" s="159" t="s">
        <v>479</v>
      </c>
      <c r="D561" s="69">
        <v>3613</v>
      </c>
      <c r="E561" s="69">
        <v>6121</v>
      </c>
      <c r="F561" s="68"/>
      <c r="G561" s="72">
        <v>40</v>
      </c>
      <c r="H561" s="72">
        <v>70</v>
      </c>
      <c r="I561" s="128" t="s">
        <v>530</v>
      </c>
      <c r="J561" s="74">
        <v>500000</v>
      </c>
      <c r="K561" s="169" t="s">
        <v>501</v>
      </c>
      <c r="M561" s="74">
        <v>-22000</v>
      </c>
      <c r="N561" s="74">
        <f aca="true" t="shared" si="16" ref="N561:N566">M561+J561</f>
        <v>478000</v>
      </c>
    </row>
    <row r="562" spans="1:14" ht="12.75" customHeight="1" thickBot="1">
      <c r="A562" s="47"/>
      <c r="B562" s="68">
        <v>231</v>
      </c>
      <c r="C562" s="159" t="s">
        <v>479</v>
      </c>
      <c r="D562" s="43">
        <v>3613</v>
      </c>
      <c r="E562" s="43">
        <v>6121</v>
      </c>
      <c r="F562" s="47"/>
      <c r="G562" s="42">
        <v>40</v>
      </c>
      <c r="H562" s="42">
        <v>435</v>
      </c>
      <c r="I562" s="8" t="s">
        <v>413</v>
      </c>
      <c r="J562" s="38">
        <v>200000</v>
      </c>
      <c r="K562" s="169" t="s">
        <v>506</v>
      </c>
      <c r="M562" s="38">
        <v>22000</v>
      </c>
      <c r="N562" s="74">
        <f t="shared" si="16"/>
        <v>222000</v>
      </c>
    </row>
    <row r="563" spans="1:14" ht="12.75" customHeight="1" thickBot="1">
      <c r="A563" s="47"/>
      <c r="B563" s="68">
        <v>231</v>
      </c>
      <c r="C563" s="159" t="s">
        <v>479</v>
      </c>
      <c r="D563" s="43">
        <v>3639</v>
      </c>
      <c r="E563" s="43">
        <v>6121</v>
      </c>
      <c r="F563" s="47"/>
      <c r="G563" s="42">
        <v>40</v>
      </c>
      <c r="H563" s="45">
        <v>209</v>
      </c>
      <c r="I563" s="8" t="s">
        <v>277</v>
      </c>
      <c r="J563" s="38">
        <v>400000</v>
      </c>
      <c r="K563" s="169" t="s">
        <v>504</v>
      </c>
      <c r="M563" s="38">
        <v>-400000</v>
      </c>
      <c r="N563" s="74">
        <f t="shared" si="16"/>
        <v>0</v>
      </c>
    </row>
    <row r="564" spans="1:14" ht="12.75" customHeight="1" thickBot="1">
      <c r="A564" s="47"/>
      <c r="B564" s="68">
        <v>231</v>
      </c>
      <c r="C564" s="159" t="s">
        <v>479</v>
      </c>
      <c r="D564" s="43">
        <v>2123</v>
      </c>
      <c r="E564" s="43">
        <v>6121</v>
      </c>
      <c r="F564" s="47"/>
      <c r="G564" s="42">
        <v>40</v>
      </c>
      <c r="H564" s="45">
        <v>216</v>
      </c>
      <c r="I564" s="8" t="s">
        <v>274</v>
      </c>
      <c r="J564" s="38">
        <v>0</v>
      </c>
      <c r="K564" s="169" t="s">
        <v>504</v>
      </c>
      <c r="M564" s="38"/>
      <c r="N564" s="74">
        <f t="shared" si="16"/>
        <v>0</v>
      </c>
    </row>
    <row r="565" spans="1:14" ht="12.75" customHeight="1" thickBot="1">
      <c r="A565" s="47"/>
      <c r="B565" s="68">
        <v>231</v>
      </c>
      <c r="C565" s="159" t="s">
        <v>479</v>
      </c>
      <c r="D565" s="43">
        <v>2123</v>
      </c>
      <c r="E565" s="43">
        <v>6121</v>
      </c>
      <c r="F565" s="47"/>
      <c r="G565" s="42">
        <v>40</v>
      </c>
      <c r="H565" s="42">
        <v>232</v>
      </c>
      <c r="I565" s="8" t="s">
        <v>373</v>
      </c>
      <c r="J565" s="38">
        <v>0</v>
      </c>
      <c r="K565" s="169" t="s">
        <v>504</v>
      </c>
      <c r="M565" s="38"/>
      <c r="N565" s="74">
        <f t="shared" si="16"/>
        <v>0</v>
      </c>
    </row>
    <row r="566" spans="1:14" ht="12.75" customHeight="1" thickBot="1">
      <c r="A566" s="47"/>
      <c r="B566" s="68">
        <v>231</v>
      </c>
      <c r="C566" s="159" t="s">
        <v>479</v>
      </c>
      <c r="D566" s="43">
        <v>3639</v>
      </c>
      <c r="E566" s="43">
        <v>6121</v>
      </c>
      <c r="F566" s="47"/>
      <c r="G566" s="42">
        <v>40</v>
      </c>
      <c r="H566" s="116">
        <v>236</v>
      </c>
      <c r="I566" s="8" t="s">
        <v>275</v>
      </c>
      <c r="J566" s="184">
        <v>500000</v>
      </c>
      <c r="K566" s="216" t="s">
        <v>506</v>
      </c>
      <c r="M566" s="184">
        <v>-457800</v>
      </c>
      <c r="N566" s="184">
        <f t="shared" si="16"/>
        <v>42200</v>
      </c>
    </row>
    <row r="567" spans="1:14" ht="12.75" customHeight="1" thickBot="1">
      <c r="A567" s="47"/>
      <c r="B567" s="68">
        <v>231</v>
      </c>
      <c r="C567" s="159" t="s">
        <v>479</v>
      </c>
      <c r="D567" s="43">
        <v>3635</v>
      </c>
      <c r="E567" s="43">
        <v>6119</v>
      </c>
      <c r="F567" s="47"/>
      <c r="G567" s="42">
        <v>40</v>
      </c>
      <c r="H567" s="108">
        <v>236</v>
      </c>
      <c r="I567" s="13" t="s">
        <v>441</v>
      </c>
      <c r="J567" s="184"/>
      <c r="K567" s="216"/>
      <c r="M567" s="184"/>
      <c r="N567" s="184"/>
    </row>
    <row r="568" spans="1:14" ht="12.75" customHeight="1" thickBot="1">
      <c r="A568" s="47"/>
      <c r="B568" s="68">
        <v>231</v>
      </c>
      <c r="C568" s="159" t="s">
        <v>479</v>
      </c>
      <c r="D568" s="43">
        <v>2212</v>
      </c>
      <c r="E568" s="43">
        <v>6121</v>
      </c>
      <c r="F568" s="47"/>
      <c r="G568" s="42">
        <v>40</v>
      </c>
      <c r="H568" s="45">
        <v>276</v>
      </c>
      <c r="I568" s="8" t="s">
        <v>278</v>
      </c>
      <c r="J568" s="38">
        <v>260000</v>
      </c>
      <c r="K568" s="169" t="s">
        <v>504</v>
      </c>
      <c r="M568" s="38"/>
      <c r="N568" s="38">
        <f>M568+J568</f>
        <v>260000</v>
      </c>
    </row>
    <row r="569" spans="1:14" ht="12.75" customHeight="1" thickBot="1">
      <c r="A569" s="47"/>
      <c r="B569" s="68">
        <v>231</v>
      </c>
      <c r="C569" s="159" t="s">
        <v>479</v>
      </c>
      <c r="D569" s="43">
        <v>3322</v>
      </c>
      <c r="E569" s="43">
        <v>6119</v>
      </c>
      <c r="F569" s="47"/>
      <c r="G569" s="42">
        <v>40</v>
      </c>
      <c r="H569" s="42">
        <v>371</v>
      </c>
      <c r="I569" s="8" t="s">
        <v>276</v>
      </c>
      <c r="J569" s="38">
        <v>30000</v>
      </c>
      <c r="K569" s="169" t="s">
        <v>506</v>
      </c>
      <c r="M569" s="38"/>
      <c r="N569" s="38">
        <f aca="true" t="shared" si="17" ref="N569:N584">M569+J569</f>
        <v>30000</v>
      </c>
    </row>
    <row r="570" spans="1:14" ht="12.75" customHeight="1" thickBot="1">
      <c r="A570" s="47"/>
      <c r="B570" s="68">
        <v>231</v>
      </c>
      <c r="C570" s="159" t="s">
        <v>479</v>
      </c>
      <c r="D570" s="43">
        <v>3412</v>
      </c>
      <c r="E570" s="43">
        <v>6121</v>
      </c>
      <c r="F570" s="47"/>
      <c r="G570" s="42">
        <v>40</v>
      </c>
      <c r="H570" s="42">
        <v>420</v>
      </c>
      <c r="I570" s="8" t="s">
        <v>437</v>
      </c>
      <c r="J570" s="38">
        <v>450000</v>
      </c>
      <c r="K570" s="169" t="s">
        <v>506</v>
      </c>
      <c r="M570" s="38"/>
      <c r="N570" s="38">
        <f t="shared" si="17"/>
        <v>450000</v>
      </c>
    </row>
    <row r="571" spans="1:14" ht="12.75" customHeight="1" thickBot="1">
      <c r="A571" s="47"/>
      <c r="B571" s="68">
        <v>231</v>
      </c>
      <c r="C571" s="159" t="s">
        <v>479</v>
      </c>
      <c r="D571" s="43">
        <v>3613</v>
      </c>
      <c r="E571" s="43">
        <v>6121</v>
      </c>
      <c r="F571" s="47"/>
      <c r="G571" s="42">
        <v>40</v>
      </c>
      <c r="H571" s="42">
        <v>73</v>
      </c>
      <c r="I571" s="8" t="s">
        <v>438</v>
      </c>
      <c r="J571" s="38">
        <v>400000</v>
      </c>
      <c r="K571" s="169" t="s">
        <v>488</v>
      </c>
      <c r="M571" s="38">
        <v>-400000</v>
      </c>
      <c r="N571" s="38">
        <f t="shared" si="17"/>
        <v>0</v>
      </c>
    </row>
    <row r="572" spans="1:14" ht="12.75" customHeight="1" thickBot="1">
      <c r="A572" s="47"/>
      <c r="B572" s="68">
        <v>231</v>
      </c>
      <c r="C572" s="159" t="s">
        <v>479</v>
      </c>
      <c r="D572" s="43">
        <v>2212</v>
      </c>
      <c r="E572" s="43">
        <v>6121</v>
      </c>
      <c r="F572" s="47"/>
      <c r="G572" s="42">
        <v>40</v>
      </c>
      <c r="H572" s="45">
        <v>457</v>
      </c>
      <c r="I572" s="8" t="s">
        <v>279</v>
      </c>
      <c r="J572" s="38">
        <v>150000</v>
      </c>
      <c r="K572" s="169" t="s">
        <v>501</v>
      </c>
      <c r="M572" s="38"/>
      <c r="N572" s="38">
        <f t="shared" si="17"/>
        <v>150000</v>
      </c>
    </row>
    <row r="573" spans="1:14" ht="12.75" customHeight="1" thickBot="1">
      <c r="A573" s="47"/>
      <c r="B573" s="68">
        <v>231</v>
      </c>
      <c r="C573" s="159" t="s">
        <v>479</v>
      </c>
      <c r="D573" s="43">
        <v>2321</v>
      </c>
      <c r="E573" s="43">
        <v>6121</v>
      </c>
      <c r="F573" s="47"/>
      <c r="G573" s="42">
        <v>40</v>
      </c>
      <c r="H573" s="42">
        <v>20001</v>
      </c>
      <c r="I573" s="8" t="s">
        <v>369</v>
      </c>
      <c r="J573" s="38">
        <v>0</v>
      </c>
      <c r="K573" s="169" t="s">
        <v>504</v>
      </c>
      <c r="M573" s="38"/>
      <c r="N573" s="38">
        <f t="shared" si="17"/>
        <v>0</v>
      </c>
    </row>
    <row r="574" spans="1:14" ht="12.75" customHeight="1" thickBot="1">
      <c r="A574" s="47"/>
      <c r="B574" s="68">
        <v>231</v>
      </c>
      <c r="C574" s="159" t="s">
        <v>479</v>
      </c>
      <c r="D574" s="43">
        <v>2212</v>
      </c>
      <c r="E574" s="43">
        <v>6121</v>
      </c>
      <c r="F574" s="47"/>
      <c r="G574" s="42">
        <v>40</v>
      </c>
      <c r="H574" s="42">
        <v>20215</v>
      </c>
      <c r="I574" s="8" t="s">
        <v>281</v>
      </c>
      <c r="J574" s="38">
        <v>0</v>
      </c>
      <c r="K574" s="169" t="s">
        <v>507</v>
      </c>
      <c r="M574" s="38"/>
      <c r="N574" s="38">
        <f t="shared" si="17"/>
        <v>0</v>
      </c>
    </row>
    <row r="575" spans="1:14" ht="12.75" customHeight="1" thickBot="1">
      <c r="A575" s="47"/>
      <c r="B575" s="68">
        <v>231</v>
      </c>
      <c r="C575" s="159" t="s">
        <v>479</v>
      </c>
      <c r="D575" s="43">
        <v>3633</v>
      </c>
      <c r="E575" s="43">
        <v>6121</v>
      </c>
      <c r="F575" s="47"/>
      <c r="G575" s="42">
        <v>40</v>
      </c>
      <c r="H575" s="42">
        <v>20218</v>
      </c>
      <c r="I575" s="8" t="s">
        <v>486</v>
      </c>
      <c r="J575" s="38">
        <v>531000</v>
      </c>
      <c r="K575" s="169" t="s">
        <v>506</v>
      </c>
      <c r="M575" s="38"/>
      <c r="N575" s="38">
        <f t="shared" si="17"/>
        <v>531000</v>
      </c>
    </row>
    <row r="576" spans="1:14" ht="12.75" customHeight="1" thickBot="1">
      <c r="A576" s="47"/>
      <c r="B576" s="68">
        <v>231</v>
      </c>
      <c r="C576" s="159" t="s">
        <v>479</v>
      </c>
      <c r="D576" s="43">
        <v>2212</v>
      </c>
      <c r="E576" s="43">
        <v>6121</v>
      </c>
      <c r="F576" s="47"/>
      <c r="G576" s="42">
        <v>40</v>
      </c>
      <c r="H576" s="42">
        <v>20218</v>
      </c>
      <c r="I576" s="8" t="s">
        <v>432</v>
      </c>
      <c r="J576" s="38">
        <v>800000</v>
      </c>
      <c r="K576" s="169" t="s">
        <v>506</v>
      </c>
      <c r="M576" s="38"/>
      <c r="N576" s="38">
        <f t="shared" si="17"/>
        <v>800000</v>
      </c>
    </row>
    <row r="577" spans="1:14" ht="12.75" customHeight="1" thickBot="1">
      <c r="A577" s="47"/>
      <c r="B577" s="68">
        <v>231</v>
      </c>
      <c r="C577" s="159" t="s">
        <v>479</v>
      </c>
      <c r="D577" s="43">
        <v>2212</v>
      </c>
      <c r="E577" s="43">
        <v>6121</v>
      </c>
      <c r="F577" s="47"/>
      <c r="G577" s="42">
        <v>40</v>
      </c>
      <c r="H577" s="42">
        <v>20220</v>
      </c>
      <c r="I577" s="8" t="s">
        <v>282</v>
      </c>
      <c r="J577" s="38">
        <v>0</v>
      </c>
      <c r="K577" s="169" t="s">
        <v>507</v>
      </c>
      <c r="M577" s="38"/>
      <c r="N577" s="38">
        <f t="shared" si="17"/>
        <v>0</v>
      </c>
    </row>
    <row r="578" spans="1:14" ht="12.75" customHeight="1" thickBot="1">
      <c r="A578" s="47"/>
      <c r="B578" s="68">
        <v>231</v>
      </c>
      <c r="C578" s="159" t="s">
        <v>479</v>
      </c>
      <c r="D578" s="43">
        <v>3639</v>
      </c>
      <c r="E578" s="43">
        <v>6121</v>
      </c>
      <c r="F578" s="47"/>
      <c r="G578" s="42">
        <v>40</v>
      </c>
      <c r="H578" s="45">
        <v>20221</v>
      </c>
      <c r="I578" s="8" t="s">
        <v>280</v>
      </c>
      <c r="J578" s="38">
        <v>60000</v>
      </c>
      <c r="K578" s="169" t="s">
        <v>504</v>
      </c>
      <c r="M578" s="38"/>
      <c r="N578" s="38">
        <f t="shared" si="17"/>
        <v>60000</v>
      </c>
    </row>
    <row r="579" spans="1:14" ht="12.75" customHeight="1" thickBot="1">
      <c r="A579" s="47"/>
      <c r="B579" s="68">
        <v>231</v>
      </c>
      <c r="C579" s="159" t="s">
        <v>479</v>
      </c>
      <c r="D579" s="43">
        <v>2221</v>
      </c>
      <c r="E579" s="43">
        <v>6121</v>
      </c>
      <c r="F579" s="47"/>
      <c r="G579" s="44">
        <v>40</v>
      </c>
      <c r="H579" s="44">
        <v>20223</v>
      </c>
      <c r="I579" s="8" t="s">
        <v>365</v>
      </c>
      <c r="J579" s="38">
        <v>0</v>
      </c>
      <c r="K579" s="169" t="s">
        <v>504</v>
      </c>
      <c r="M579" s="38"/>
      <c r="N579" s="38">
        <f t="shared" si="17"/>
        <v>0</v>
      </c>
    </row>
    <row r="580" spans="1:14" ht="12.75" customHeight="1" thickBot="1">
      <c r="A580" s="47"/>
      <c r="B580" s="68">
        <v>231</v>
      </c>
      <c r="C580" s="159" t="s">
        <v>479</v>
      </c>
      <c r="D580" s="43">
        <v>2219</v>
      </c>
      <c r="E580" s="43">
        <v>6121</v>
      </c>
      <c r="F580" s="47"/>
      <c r="G580" s="44">
        <v>40</v>
      </c>
      <c r="H580" s="44">
        <v>20224</v>
      </c>
      <c r="I580" s="109" t="s">
        <v>363</v>
      </c>
      <c r="J580" s="38">
        <v>0</v>
      </c>
      <c r="K580" s="169" t="s">
        <v>504</v>
      </c>
      <c r="M580" s="38"/>
      <c r="N580" s="38">
        <f t="shared" si="17"/>
        <v>0</v>
      </c>
    </row>
    <row r="581" spans="1:14" ht="15" customHeight="1" thickBot="1">
      <c r="A581" s="47"/>
      <c r="B581" s="68">
        <v>231</v>
      </c>
      <c r="C581" s="159" t="s">
        <v>479</v>
      </c>
      <c r="D581" s="43">
        <v>2212</v>
      </c>
      <c r="E581" s="43">
        <v>6121</v>
      </c>
      <c r="F581" s="47"/>
      <c r="G581" s="44">
        <v>40</v>
      </c>
      <c r="H581" s="44">
        <v>20225</v>
      </c>
      <c r="I581" s="109" t="s">
        <v>364</v>
      </c>
      <c r="J581" s="38">
        <v>0</v>
      </c>
      <c r="K581" s="169" t="s">
        <v>504</v>
      </c>
      <c r="M581" s="38"/>
      <c r="N581" s="38">
        <f t="shared" si="17"/>
        <v>0</v>
      </c>
    </row>
    <row r="582" spans="1:14" ht="15" customHeight="1" thickBot="1">
      <c r="A582" s="47"/>
      <c r="B582" s="68">
        <v>231</v>
      </c>
      <c r="C582" s="159" t="s">
        <v>479</v>
      </c>
      <c r="D582" s="43">
        <v>2219</v>
      </c>
      <c r="E582" s="43">
        <v>6121</v>
      </c>
      <c r="F582" s="47"/>
      <c r="G582" s="44">
        <v>40</v>
      </c>
      <c r="H582" s="44">
        <v>20228</v>
      </c>
      <c r="I582" s="109" t="s">
        <v>415</v>
      </c>
      <c r="J582" s="38">
        <v>0</v>
      </c>
      <c r="K582" s="169" t="s">
        <v>504</v>
      </c>
      <c r="M582" s="38"/>
      <c r="N582" s="38">
        <f t="shared" si="17"/>
        <v>0</v>
      </c>
    </row>
    <row r="583" spans="1:14" ht="15" customHeight="1" thickBot="1">
      <c r="A583" s="89"/>
      <c r="B583" s="68">
        <v>232</v>
      </c>
      <c r="C583" s="159" t="s">
        <v>518</v>
      </c>
      <c r="D583" s="43">
        <v>2219</v>
      </c>
      <c r="E583" s="43">
        <v>6121</v>
      </c>
      <c r="F583" s="89"/>
      <c r="G583" s="44">
        <v>40</v>
      </c>
      <c r="H583" s="125">
        <v>20227</v>
      </c>
      <c r="I583" s="126" t="s">
        <v>531</v>
      </c>
      <c r="J583" s="94">
        <v>0</v>
      </c>
      <c r="K583" s="169"/>
      <c r="M583" s="94"/>
      <c r="N583" s="38">
        <f t="shared" si="17"/>
        <v>0</v>
      </c>
    </row>
    <row r="584" spans="1:14" ht="12.75" customHeight="1" thickBot="1">
      <c r="A584" s="89"/>
      <c r="B584" s="68">
        <v>231</v>
      </c>
      <c r="C584" s="159" t="s">
        <v>479</v>
      </c>
      <c r="D584" s="15">
        <v>2219</v>
      </c>
      <c r="E584" s="15">
        <v>6121</v>
      </c>
      <c r="F584" s="89"/>
      <c r="G584" s="125">
        <v>40</v>
      </c>
      <c r="H584" s="125">
        <v>24703</v>
      </c>
      <c r="I584" s="126" t="s">
        <v>336</v>
      </c>
      <c r="J584" s="94">
        <v>0</v>
      </c>
      <c r="K584" s="169" t="s">
        <v>504</v>
      </c>
      <c r="M584" s="94"/>
      <c r="N584" s="38">
        <f t="shared" si="17"/>
        <v>0</v>
      </c>
    </row>
    <row r="585" spans="1:14" ht="12.75" customHeight="1" thickBot="1">
      <c r="A585" s="138"/>
      <c r="B585" s="138"/>
      <c r="C585" s="158"/>
      <c r="D585" s="139"/>
      <c r="E585" s="139"/>
      <c r="F585" s="138"/>
      <c r="G585" s="130">
        <v>41</v>
      </c>
      <c r="H585" s="131"/>
      <c r="I585" s="132" t="s">
        <v>283</v>
      </c>
      <c r="J585" s="133">
        <v>9413564</v>
      </c>
      <c r="K585" s="173"/>
      <c r="M585" s="133">
        <f>SUM(M586:M596)</f>
        <v>0</v>
      </c>
      <c r="N585" s="133">
        <f>SUM(N586:N596)</f>
        <v>9413564</v>
      </c>
    </row>
    <row r="586" spans="1:14" ht="12.75" customHeight="1" thickBot="1">
      <c r="A586" s="68"/>
      <c r="B586" s="68">
        <v>231</v>
      </c>
      <c r="C586" s="159" t="s">
        <v>479</v>
      </c>
      <c r="D586" s="69">
        <v>3639</v>
      </c>
      <c r="E586" s="69">
        <v>6130</v>
      </c>
      <c r="F586" s="68"/>
      <c r="G586" s="72">
        <v>41</v>
      </c>
      <c r="H586" s="72">
        <v>210</v>
      </c>
      <c r="I586" s="128" t="s">
        <v>284</v>
      </c>
      <c r="J586" s="74">
        <v>1000000</v>
      </c>
      <c r="K586" s="169" t="s">
        <v>504</v>
      </c>
      <c r="M586" s="74"/>
      <c r="N586" s="74">
        <f>M586+J586</f>
        <v>1000000</v>
      </c>
    </row>
    <row r="587" spans="1:14" ht="12.75" customHeight="1" thickBot="1">
      <c r="A587" s="47"/>
      <c r="B587" s="47">
        <v>231</v>
      </c>
      <c r="C587" s="160" t="s">
        <v>474</v>
      </c>
      <c r="D587" s="43">
        <v>3429</v>
      </c>
      <c r="E587" s="43">
        <v>5222</v>
      </c>
      <c r="F587" s="47"/>
      <c r="G587" s="42">
        <v>41</v>
      </c>
      <c r="H587" s="42">
        <v>230</v>
      </c>
      <c r="I587" s="8" t="s">
        <v>285</v>
      </c>
      <c r="J587" s="38">
        <v>810000</v>
      </c>
      <c r="K587" s="169" t="s">
        <v>505</v>
      </c>
      <c r="M587" s="38"/>
      <c r="N587" s="74">
        <f aca="true" t="shared" si="18" ref="N587:N596">M587+J587</f>
        <v>810000</v>
      </c>
    </row>
    <row r="588" spans="1:14" ht="12.75" customHeight="1" thickBot="1">
      <c r="A588" s="47"/>
      <c r="B588" s="47">
        <v>231</v>
      </c>
      <c r="C588" s="160" t="s">
        <v>474</v>
      </c>
      <c r="D588" s="43">
        <v>6171</v>
      </c>
      <c r="E588" s="43">
        <v>5229</v>
      </c>
      <c r="F588" s="47"/>
      <c r="G588" s="42">
        <v>41</v>
      </c>
      <c r="H588" s="42">
        <v>230</v>
      </c>
      <c r="I588" s="13" t="s">
        <v>286</v>
      </c>
      <c r="J588" s="38">
        <v>230000</v>
      </c>
      <c r="K588" s="169" t="s">
        <v>505</v>
      </c>
      <c r="M588" s="38"/>
      <c r="N588" s="74">
        <f t="shared" si="18"/>
        <v>230000</v>
      </c>
    </row>
    <row r="589" spans="1:14" ht="12.75" customHeight="1" thickBot="1">
      <c r="A589" s="47"/>
      <c r="B589" s="47">
        <v>231</v>
      </c>
      <c r="C589" s="160" t="s">
        <v>474</v>
      </c>
      <c r="D589" s="43">
        <v>3319</v>
      </c>
      <c r="E589" s="43">
        <v>5221</v>
      </c>
      <c r="F589" s="47"/>
      <c r="G589" s="45">
        <v>41</v>
      </c>
      <c r="H589" s="45">
        <v>555</v>
      </c>
      <c r="I589" s="8" t="s">
        <v>424</v>
      </c>
      <c r="J589" s="38">
        <v>243000</v>
      </c>
      <c r="K589" s="169" t="s">
        <v>496</v>
      </c>
      <c r="M589" s="38"/>
      <c r="N589" s="74">
        <f t="shared" si="18"/>
        <v>243000</v>
      </c>
    </row>
    <row r="590" spans="1:14" ht="12.75" customHeight="1" thickBot="1">
      <c r="A590" s="47"/>
      <c r="B590" s="47">
        <v>231</v>
      </c>
      <c r="C590" s="160" t="s">
        <v>474</v>
      </c>
      <c r="D590" s="43">
        <v>2141</v>
      </c>
      <c r="E590" s="43">
        <v>5212</v>
      </c>
      <c r="F590" s="47"/>
      <c r="G590" s="45">
        <v>41</v>
      </c>
      <c r="H590" s="42">
        <v>418</v>
      </c>
      <c r="I590" s="8" t="s">
        <v>287</v>
      </c>
      <c r="J590" s="38">
        <v>200000</v>
      </c>
      <c r="K590" s="169" t="s">
        <v>496</v>
      </c>
      <c r="M590" s="38"/>
      <c r="N590" s="74">
        <f t="shared" si="18"/>
        <v>200000</v>
      </c>
    </row>
    <row r="591" spans="1:14" ht="12.75" customHeight="1" thickBot="1">
      <c r="A591" s="47"/>
      <c r="B591" s="47">
        <v>231</v>
      </c>
      <c r="C591" s="160" t="s">
        <v>474</v>
      </c>
      <c r="D591" s="43">
        <v>3419</v>
      </c>
      <c r="E591" s="43">
        <v>5222</v>
      </c>
      <c r="F591" s="47"/>
      <c r="G591" s="45">
        <v>41</v>
      </c>
      <c r="H591" s="42">
        <v>445</v>
      </c>
      <c r="I591" s="8" t="s">
        <v>288</v>
      </c>
      <c r="J591" s="38">
        <v>230000</v>
      </c>
      <c r="K591" s="169" t="s">
        <v>501</v>
      </c>
      <c r="M591" s="38"/>
      <c r="N591" s="74">
        <f t="shared" si="18"/>
        <v>230000</v>
      </c>
    </row>
    <row r="592" spans="1:14" ht="12.75" customHeight="1" thickBot="1">
      <c r="A592" s="47"/>
      <c r="B592" s="47">
        <v>231</v>
      </c>
      <c r="C592" s="160" t="s">
        <v>479</v>
      </c>
      <c r="D592" s="43">
        <v>6171</v>
      </c>
      <c r="E592" s="43">
        <v>5169</v>
      </c>
      <c r="F592" s="47"/>
      <c r="G592" s="42">
        <v>41</v>
      </c>
      <c r="H592" s="42">
        <v>42901</v>
      </c>
      <c r="I592" s="8" t="s">
        <v>416</v>
      </c>
      <c r="J592" s="38">
        <v>20000</v>
      </c>
      <c r="K592" s="169" t="s">
        <v>508</v>
      </c>
      <c r="M592" s="38"/>
      <c r="N592" s="74">
        <f t="shared" si="18"/>
        <v>20000</v>
      </c>
    </row>
    <row r="593" spans="1:14" ht="12.75" customHeight="1" thickBot="1">
      <c r="A593" s="47"/>
      <c r="B593" s="47">
        <v>231</v>
      </c>
      <c r="C593" s="160" t="s">
        <v>474</v>
      </c>
      <c r="D593" s="43">
        <v>6399</v>
      </c>
      <c r="E593" s="43">
        <v>5362</v>
      </c>
      <c r="F593" s="47"/>
      <c r="G593" s="42">
        <v>41</v>
      </c>
      <c r="H593" s="42" t="s">
        <v>45</v>
      </c>
      <c r="I593" s="8" t="s">
        <v>289</v>
      </c>
      <c r="J593" s="38">
        <v>5000564</v>
      </c>
      <c r="K593" s="169" t="s">
        <v>493</v>
      </c>
      <c r="M593" s="38"/>
      <c r="N593" s="74">
        <f t="shared" si="18"/>
        <v>5000564</v>
      </c>
    </row>
    <row r="594" spans="1:14" ht="15" customHeight="1" thickBot="1">
      <c r="A594" s="47"/>
      <c r="B594" s="47">
        <v>231</v>
      </c>
      <c r="C594" s="160" t="s">
        <v>479</v>
      </c>
      <c r="D594" s="43">
        <v>3419</v>
      </c>
      <c r="E594" s="43">
        <v>5901</v>
      </c>
      <c r="F594" s="47"/>
      <c r="G594" s="44">
        <v>41</v>
      </c>
      <c r="H594" s="44" t="s">
        <v>45</v>
      </c>
      <c r="I594" s="109" t="s">
        <v>425</v>
      </c>
      <c r="J594" s="38">
        <v>580000</v>
      </c>
      <c r="K594" s="169" t="s">
        <v>493</v>
      </c>
      <c r="M594" s="38"/>
      <c r="N594" s="74">
        <f t="shared" si="18"/>
        <v>580000</v>
      </c>
    </row>
    <row r="595" spans="1:14" ht="12.75" customHeight="1" thickBot="1">
      <c r="A595" s="47"/>
      <c r="B595" s="47">
        <v>236</v>
      </c>
      <c r="C595" s="160" t="s">
        <v>485</v>
      </c>
      <c r="D595" s="43">
        <v>3612</v>
      </c>
      <c r="E595" s="43">
        <v>5660</v>
      </c>
      <c r="F595" s="47"/>
      <c r="G595" s="42">
        <v>41</v>
      </c>
      <c r="H595" s="42" t="s">
        <v>45</v>
      </c>
      <c r="I595" s="8" t="s">
        <v>290</v>
      </c>
      <c r="J595" s="38">
        <v>800000</v>
      </c>
      <c r="K595" s="169" t="s">
        <v>504</v>
      </c>
      <c r="M595" s="38"/>
      <c r="N595" s="74">
        <f t="shared" si="18"/>
        <v>800000</v>
      </c>
    </row>
    <row r="596" spans="1:14" ht="12.75" customHeight="1" thickBot="1">
      <c r="A596" s="89"/>
      <c r="B596" s="89">
        <v>231</v>
      </c>
      <c r="C596" s="161" t="s">
        <v>479</v>
      </c>
      <c r="D596" s="15">
        <v>6399</v>
      </c>
      <c r="E596" s="15">
        <v>5362</v>
      </c>
      <c r="F596" s="89"/>
      <c r="G596" s="92">
        <v>41</v>
      </c>
      <c r="H596" s="92">
        <v>343</v>
      </c>
      <c r="I596" s="122" t="s">
        <v>346</v>
      </c>
      <c r="J596" s="94">
        <v>300000</v>
      </c>
      <c r="K596" s="169" t="s">
        <v>493</v>
      </c>
      <c r="M596" s="94"/>
      <c r="N596" s="74">
        <f t="shared" si="18"/>
        <v>300000</v>
      </c>
    </row>
    <row r="597" spans="1:14" ht="12.75" customHeight="1" thickBot="1">
      <c r="A597" s="138"/>
      <c r="B597" s="138"/>
      <c r="C597" s="158"/>
      <c r="D597" s="139"/>
      <c r="E597" s="139"/>
      <c r="F597" s="138"/>
      <c r="G597" s="130"/>
      <c r="H597" s="131"/>
      <c r="I597" s="132" t="s">
        <v>291</v>
      </c>
      <c r="J597" s="133">
        <v>5610500</v>
      </c>
      <c r="K597" s="169"/>
      <c r="M597" s="133">
        <f>SUM(M598:M609)</f>
        <v>0</v>
      </c>
      <c r="N597" s="133">
        <f>SUM(N598:N609)</f>
        <v>5610500</v>
      </c>
    </row>
    <row r="598" spans="1:14" ht="12.75" customHeight="1" thickBot="1">
      <c r="A598" s="68"/>
      <c r="B598" s="68">
        <v>231</v>
      </c>
      <c r="C598" s="159" t="s">
        <v>479</v>
      </c>
      <c r="D598" s="69">
        <v>3612</v>
      </c>
      <c r="E598" s="69">
        <v>5141</v>
      </c>
      <c r="F598" s="68"/>
      <c r="G598" s="72">
        <v>41</v>
      </c>
      <c r="H598" s="72">
        <v>137</v>
      </c>
      <c r="I598" s="129" t="s">
        <v>292</v>
      </c>
      <c r="J598" s="74">
        <v>285000</v>
      </c>
      <c r="K598" s="216" t="s">
        <v>493</v>
      </c>
      <c r="M598" s="74"/>
      <c r="N598" s="74">
        <f>M598+J598</f>
        <v>285000</v>
      </c>
    </row>
    <row r="599" spans="1:14" ht="12.75" customHeight="1" thickBot="1">
      <c r="A599" s="47"/>
      <c r="B599" s="68">
        <v>231</v>
      </c>
      <c r="C599" s="159" t="s">
        <v>479</v>
      </c>
      <c r="D599" s="43">
        <v>3612</v>
      </c>
      <c r="E599" s="43">
        <v>5141</v>
      </c>
      <c r="F599" s="47"/>
      <c r="G599" s="42">
        <v>41</v>
      </c>
      <c r="H599" s="42">
        <v>138</v>
      </c>
      <c r="I599" s="13" t="s">
        <v>293</v>
      </c>
      <c r="J599" s="38">
        <v>400000</v>
      </c>
      <c r="K599" s="216"/>
      <c r="M599" s="38"/>
      <c r="N599" s="74">
        <f aca="true" t="shared" si="19" ref="N599:N609">M599+J599</f>
        <v>400000</v>
      </c>
    </row>
    <row r="600" spans="1:14" ht="12.75" customHeight="1" thickBot="1">
      <c r="A600" s="47"/>
      <c r="B600" s="68">
        <v>231</v>
      </c>
      <c r="C600" s="159" t="s">
        <v>479</v>
      </c>
      <c r="D600" s="43">
        <v>3612</v>
      </c>
      <c r="E600" s="43">
        <v>5141</v>
      </c>
      <c r="F600" s="47"/>
      <c r="G600" s="42">
        <v>41</v>
      </c>
      <c r="H600" s="42">
        <v>139</v>
      </c>
      <c r="I600" s="13" t="s">
        <v>300</v>
      </c>
      <c r="J600" s="38">
        <v>600000</v>
      </c>
      <c r="K600" s="216"/>
      <c r="M600" s="38"/>
      <c r="N600" s="74">
        <f t="shared" si="19"/>
        <v>600000</v>
      </c>
    </row>
    <row r="601" spans="1:14" ht="12.75" customHeight="1" thickBot="1">
      <c r="A601" s="47"/>
      <c r="B601" s="68">
        <v>231</v>
      </c>
      <c r="C601" s="159" t="s">
        <v>479</v>
      </c>
      <c r="D601" s="43">
        <v>2291</v>
      </c>
      <c r="E601" s="43">
        <v>5141</v>
      </c>
      <c r="F601" s="47"/>
      <c r="G601" s="42">
        <v>43</v>
      </c>
      <c r="H601" s="42">
        <v>410</v>
      </c>
      <c r="I601" s="13" t="s">
        <v>294</v>
      </c>
      <c r="J601" s="38">
        <v>82000</v>
      </c>
      <c r="K601" s="216"/>
      <c r="M601" s="38"/>
      <c r="N601" s="74">
        <f t="shared" si="19"/>
        <v>82000</v>
      </c>
    </row>
    <row r="602" spans="1:14" ht="12.75" customHeight="1" thickBot="1">
      <c r="A602" s="47"/>
      <c r="B602" s="68">
        <v>231</v>
      </c>
      <c r="C602" s="159" t="s">
        <v>479</v>
      </c>
      <c r="D602" s="43">
        <v>2123</v>
      </c>
      <c r="E602" s="43">
        <v>5141</v>
      </c>
      <c r="F602" s="47"/>
      <c r="G602" s="42">
        <v>41</v>
      </c>
      <c r="H602" s="42">
        <v>411</v>
      </c>
      <c r="I602" s="8" t="s">
        <v>295</v>
      </c>
      <c r="J602" s="38">
        <v>135000</v>
      </c>
      <c r="K602" s="216"/>
      <c r="M602" s="38"/>
      <c r="N602" s="74">
        <f t="shared" si="19"/>
        <v>135000</v>
      </c>
    </row>
    <row r="603" spans="1:14" ht="12.75" customHeight="1" thickBot="1">
      <c r="A603" s="47"/>
      <c r="B603" s="68">
        <v>231</v>
      </c>
      <c r="C603" s="159" t="s">
        <v>479</v>
      </c>
      <c r="D603" s="43">
        <v>3412</v>
      </c>
      <c r="E603" s="43">
        <v>5141</v>
      </c>
      <c r="F603" s="47"/>
      <c r="G603" s="42">
        <v>41</v>
      </c>
      <c r="H603" s="42">
        <v>420</v>
      </c>
      <c r="I603" s="8" t="s">
        <v>296</v>
      </c>
      <c r="J603" s="38">
        <v>38000</v>
      </c>
      <c r="K603" s="216"/>
      <c r="M603" s="38"/>
      <c r="N603" s="74">
        <f t="shared" si="19"/>
        <v>38000</v>
      </c>
    </row>
    <row r="604" spans="1:14" ht="12.75" customHeight="1" thickBot="1">
      <c r="A604" s="47"/>
      <c r="B604" s="68">
        <v>231</v>
      </c>
      <c r="C604" s="159" t="s">
        <v>479</v>
      </c>
      <c r="D604" s="43">
        <v>2219</v>
      </c>
      <c r="E604" s="43">
        <v>5141</v>
      </c>
      <c r="F604" s="47"/>
      <c r="G604" s="42">
        <v>41</v>
      </c>
      <c r="H604" s="42">
        <v>444</v>
      </c>
      <c r="I604" s="13" t="s">
        <v>297</v>
      </c>
      <c r="J604" s="38">
        <v>324000</v>
      </c>
      <c r="K604" s="216"/>
      <c r="M604" s="38"/>
      <c r="N604" s="74">
        <f t="shared" si="19"/>
        <v>324000</v>
      </c>
    </row>
    <row r="605" spans="1:14" ht="12.75" customHeight="1" thickBot="1">
      <c r="A605" s="47"/>
      <c r="B605" s="68">
        <v>231</v>
      </c>
      <c r="C605" s="159" t="s">
        <v>479</v>
      </c>
      <c r="D605" s="43">
        <v>2212</v>
      </c>
      <c r="E605" s="43">
        <v>5141</v>
      </c>
      <c r="F605" s="47"/>
      <c r="G605" s="42">
        <v>43</v>
      </c>
      <c r="H605" s="42">
        <v>20216</v>
      </c>
      <c r="I605" s="13" t="s">
        <v>301</v>
      </c>
      <c r="J605" s="38">
        <v>658500</v>
      </c>
      <c r="K605" s="216"/>
      <c r="M605" s="38"/>
      <c r="N605" s="74">
        <f t="shared" si="19"/>
        <v>658500</v>
      </c>
    </row>
    <row r="606" spans="1:14" ht="15" customHeight="1" thickBot="1">
      <c r="A606" s="47"/>
      <c r="B606" s="68">
        <v>231</v>
      </c>
      <c r="C606" s="159" t="s">
        <v>479</v>
      </c>
      <c r="D606" s="43">
        <v>2219</v>
      </c>
      <c r="E606" s="43">
        <v>5141</v>
      </c>
      <c r="F606" s="47"/>
      <c r="G606" s="42">
        <v>43</v>
      </c>
      <c r="H606" s="42">
        <v>444</v>
      </c>
      <c r="I606" s="13" t="s">
        <v>418</v>
      </c>
      <c r="J606" s="38">
        <v>1520000</v>
      </c>
      <c r="K606" s="216"/>
      <c r="M606" s="38"/>
      <c r="N606" s="74">
        <f t="shared" si="19"/>
        <v>1520000</v>
      </c>
    </row>
    <row r="607" spans="1:14" ht="15" customHeight="1" thickBot="1">
      <c r="A607" s="47"/>
      <c r="B607" s="68">
        <v>231</v>
      </c>
      <c r="C607" s="159" t="s">
        <v>479</v>
      </c>
      <c r="D607" s="43">
        <v>3613</v>
      </c>
      <c r="E607" s="43">
        <v>5141</v>
      </c>
      <c r="F607" s="47"/>
      <c r="G607" s="42">
        <v>43</v>
      </c>
      <c r="H607" s="42">
        <v>71</v>
      </c>
      <c r="I607" s="13" t="s">
        <v>381</v>
      </c>
      <c r="J607" s="38">
        <v>912000</v>
      </c>
      <c r="K607" s="216"/>
      <c r="M607" s="38"/>
      <c r="N607" s="74">
        <f t="shared" si="19"/>
        <v>912000</v>
      </c>
    </row>
    <row r="608" spans="1:14" ht="15" customHeight="1" thickBot="1">
      <c r="A608" s="47"/>
      <c r="B608" s="68">
        <v>231</v>
      </c>
      <c r="C608" s="159" t="s">
        <v>479</v>
      </c>
      <c r="D608" s="43">
        <v>6310</v>
      </c>
      <c r="E608" s="43">
        <v>5141</v>
      </c>
      <c r="F608" s="47"/>
      <c r="G608" s="42">
        <v>41</v>
      </c>
      <c r="H608" s="42" t="s">
        <v>45</v>
      </c>
      <c r="I608" s="13" t="s">
        <v>298</v>
      </c>
      <c r="J608" s="38">
        <v>580000</v>
      </c>
      <c r="K608" s="216"/>
      <c r="M608" s="38"/>
      <c r="N608" s="74">
        <f t="shared" si="19"/>
        <v>580000</v>
      </c>
    </row>
    <row r="609" spans="1:14" ht="12.75" customHeight="1" thickBot="1">
      <c r="A609" s="89"/>
      <c r="B609" s="68">
        <v>231</v>
      </c>
      <c r="C609" s="159" t="s">
        <v>479</v>
      </c>
      <c r="D609" s="15">
        <v>6310</v>
      </c>
      <c r="E609" s="15">
        <v>5141</v>
      </c>
      <c r="F609" s="89"/>
      <c r="G609" s="92">
        <v>19</v>
      </c>
      <c r="H609" s="92" t="s">
        <v>45</v>
      </c>
      <c r="I609" s="124" t="s">
        <v>299</v>
      </c>
      <c r="J609" s="94">
        <v>76000</v>
      </c>
      <c r="K609" s="216"/>
      <c r="M609" s="94"/>
      <c r="N609" s="74">
        <f t="shared" si="19"/>
        <v>76000</v>
      </c>
    </row>
    <row r="610" spans="1:14" ht="12.75" customHeight="1" thickBot="1">
      <c r="A610" s="138"/>
      <c r="B610" s="138"/>
      <c r="C610" s="158"/>
      <c r="D610" s="139"/>
      <c r="E610" s="139"/>
      <c r="F610" s="138"/>
      <c r="G610" s="130">
        <v>42</v>
      </c>
      <c r="H610" s="131"/>
      <c r="I610" s="132" t="s">
        <v>302</v>
      </c>
      <c r="J610" s="133">
        <v>10572795</v>
      </c>
      <c r="K610" s="169"/>
      <c r="M610" s="133">
        <f>SUM(M611:M619)</f>
        <v>200000</v>
      </c>
      <c r="N610" s="133">
        <f>SUM(N611:N619)</f>
        <v>10772795</v>
      </c>
    </row>
    <row r="611" spans="1:14" ht="12.75" customHeight="1" thickBot="1">
      <c r="A611" s="68"/>
      <c r="B611" s="68">
        <v>231</v>
      </c>
      <c r="C611" s="159" t="s">
        <v>474</v>
      </c>
      <c r="D611" s="69">
        <v>3111</v>
      </c>
      <c r="E611" s="69">
        <v>5331</v>
      </c>
      <c r="F611" s="68"/>
      <c r="G611" s="72">
        <v>42</v>
      </c>
      <c r="H611" s="72">
        <v>302</v>
      </c>
      <c r="I611" s="128" t="s">
        <v>303</v>
      </c>
      <c r="J611" s="74">
        <v>747898</v>
      </c>
      <c r="K611" s="216" t="s">
        <v>509</v>
      </c>
      <c r="M611" s="74"/>
      <c r="N611" s="74">
        <f>M611+J611</f>
        <v>747898</v>
      </c>
    </row>
    <row r="612" spans="1:14" ht="12.75" customHeight="1" thickBot="1">
      <c r="A612" s="47"/>
      <c r="B612" s="68">
        <v>231</v>
      </c>
      <c r="C612" s="159" t="s">
        <v>474</v>
      </c>
      <c r="D612" s="43">
        <v>3111</v>
      </c>
      <c r="E612" s="69">
        <v>5331</v>
      </c>
      <c r="F612" s="47"/>
      <c r="G612" s="42">
        <v>42</v>
      </c>
      <c r="H612" s="42">
        <v>303</v>
      </c>
      <c r="I612" s="8" t="s">
        <v>304</v>
      </c>
      <c r="J612" s="38">
        <v>367624</v>
      </c>
      <c r="K612" s="216"/>
      <c r="M612" s="38"/>
      <c r="N612" s="74">
        <f aca="true" t="shared" si="20" ref="N612:N619">M612+J612</f>
        <v>367624</v>
      </c>
    </row>
    <row r="613" spans="1:14" ht="12.75" customHeight="1" thickBot="1">
      <c r="A613" s="47"/>
      <c r="B613" s="68">
        <v>231</v>
      </c>
      <c r="C613" s="159" t="s">
        <v>474</v>
      </c>
      <c r="D613" s="43">
        <v>3111</v>
      </c>
      <c r="E613" s="69">
        <v>5331</v>
      </c>
      <c r="F613" s="47"/>
      <c r="G613" s="42">
        <v>42</v>
      </c>
      <c r="H613" s="42">
        <v>306</v>
      </c>
      <c r="I613" s="8" t="s">
        <v>103</v>
      </c>
      <c r="J613" s="38">
        <v>598858</v>
      </c>
      <c r="K613" s="216"/>
      <c r="M613" s="38"/>
      <c r="N613" s="74">
        <f t="shared" si="20"/>
        <v>598858</v>
      </c>
    </row>
    <row r="614" spans="1:14" ht="12.75" customHeight="1" thickBot="1">
      <c r="A614" s="47"/>
      <c r="B614" s="68">
        <v>231</v>
      </c>
      <c r="C614" s="159" t="s">
        <v>474</v>
      </c>
      <c r="D614" s="43">
        <v>3113</v>
      </c>
      <c r="E614" s="69">
        <v>5331</v>
      </c>
      <c r="F614" s="47"/>
      <c r="G614" s="42">
        <v>42</v>
      </c>
      <c r="H614" s="42">
        <v>321</v>
      </c>
      <c r="I614" s="8" t="s">
        <v>104</v>
      </c>
      <c r="J614" s="38">
        <v>1984869</v>
      </c>
      <c r="K614" s="216"/>
      <c r="M614" s="38"/>
      <c r="N614" s="74">
        <f t="shared" si="20"/>
        <v>1984869</v>
      </c>
    </row>
    <row r="615" spans="1:14" ht="12.75" customHeight="1" thickBot="1">
      <c r="A615" s="47"/>
      <c r="B615" s="68">
        <v>231</v>
      </c>
      <c r="C615" s="159" t="s">
        <v>474</v>
      </c>
      <c r="D615" s="43">
        <v>3113</v>
      </c>
      <c r="E615" s="69">
        <v>5331</v>
      </c>
      <c r="F615" s="47"/>
      <c r="G615" s="42">
        <v>42</v>
      </c>
      <c r="H615" s="42">
        <v>322</v>
      </c>
      <c r="I615" s="8" t="s">
        <v>105</v>
      </c>
      <c r="J615" s="38">
        <v>2644460</v>
      </c>
      <c r="K615" s="216"/>
      <c r="M615" s="38">
        <v>200000</v>
      </c>
      <c r="N615" s="74">
        <f t="shared" si="20"/>
        <v>2844460</v>
      </c>
    </row>
    <row r="616" spans="1:14" ht="12.75" customHeight="1" thickBot="1">
      <c r="A616" s="47"/>
      <c r="B616" s="68">
        <v>231</v>
      </c>
      <c r="C616" s="159" t="s">
        <v>474</v>
      </c>
      <c r="D616" s="43">
        <v>3113</v>
      </c>
      <c r="E616" s="69">
        <v>5331</v>
      </c>
      <c r="F616" s="47"/>
      <c r="G616" s="42">
        <v>42</v>
      </c>
      <c r="H616" s="42">
        <v>323</v>
      </c>
      <c r="I616" s="8" t="s">
        <v>305</v>
      </c>
      <c r="J616" s="38">
        <v>766989</v>
      </c>
      <c r="K616" s="216"/>
      <c r="M616" s="38"/>
      <c r="N616" s="74">
        <f t="shared" si="20"/>
        <v>766989</v>
      </c>
    </row>
    <row r="617" spans="1:14" ht="12.75" customHeight="1" thickBot="1">
      <c r="A617" s="47"/>
      <c r="B617" s="68">
        <v>231</v>
      </c>
      <c r="C617" s="159" t="s">
        <v>474</v>
      </c>
      <c r="D617" s="43">
        <v>3114</v>
      </c>
      <c r="E617" s="69">
        <v>5331</v>
      </c>
      <c r="F617" s="47"/>
      <c r="G617" s="42">
        <v>42</v>
      </c>
      <c r="H617" s="42">
        <v>327</v>
      </c>
      <c r="I617" s="8" t="s">
        <v>306</v>
      </c>
      <c r="J617" s="38">
        <v>921008</v>
      </c>
      <c r="K617" s="216"/>
      <c r="M617" s="38"/>
      <c r="N617" s="74">
        <f t="shared" si="20"/>
        <v>921008</v>
      </c>
    </row>
    <row r="618" spans="1:14" ht="15" customHeight="1" thickBot="1">
      <c r="A618" s="47"/>
      <c r="B618" s="68">
        <v>231</v>
      </c>
      <c r="C618" s="159" t="s">
        <v>474</v>
      </c>
      <c r="D618" s="43">
        <v>3421</v>
      </c>
      <c r="E618" s="69">
        <v>5331</v>
      </c>
      <c r="F618" s="47"/>
      <c r="G618" s="42">
        <v>42</v>
      </c>
      <c r="H618" s="42">
        <v>341</v>
      </c>
      <c r="I618" s="8" t="s">
        <v>307</v>
      </c>
      <c r="J618" s="38">
        <v>510000</v>
      </c>
      <c r="K618" s="216"/>
      <c r="M618" s="38"/>
      <c r="N618" s="74">
        <f t="shared" si="20"/>
        <v>510000</v>
      </c>
    </row>
    <row r="619" spans="1:14" ht="12.75" customHeight="1" thickBot="1">
      <c r="A619" s="89"/>
      <c r="B619" s="68">
        <v>231</v>
      </c>
      <c r="C619" s="159" t="s">
        <v>474</v>
      </c>
      <c r="D619" s="15">
        <v>4351</v>
      </c>
      <c r="E619" s="69">
        <v>5331</v>
      </c>
      <c r="F619" s="89"/>
      <c r="G619" s="92">
        <v>42</v>
      </c>
      <c r="H619" s="92">
        <v>392</v>
      </c>
      <c r="I619" s="122" t="s">
        <v>308</v>
      </c>
      <c r="J619" s="94">
        <v>2031089</v>
      </c>
      <c r="K619" s="216"/>
      <c r="M619" s="94"/>
      <c r="N619" s="74">
        <f t="shared" si="20"/>
        <v>2031089</v>
      </c>
    </row>
    <row r="620" spans="1:14" ht="12.75" customHeight="1" thickBot="1">
      <c r="A620" s="138"/>
      <c r="B620" s="138"/>
      <c r="C620" s="158"/>
      <c r="D620" s="139"/>
      <c r="E620" s="139"/>
      <c r="F620" s="138"/>
      <c r="G620" s="130">
        <v>43</v>
      </c>
      <c r="H620" s="131"/>
      <c r="I620" s="132" t="s">
        <v>309</v>
      </c>
      <c r="J620" s="133">
        <v>145995715</v>
      </c>
      <c r="K620" s="169"/>
      <c r="M620" s="133">
        <f>SUM(M621:M655)</f>
        <v>1442800</v>
      </c>
      <c r="N620" s="133">
        <f>SUM(N621:N655)</f>
        <v>147438515</v>
      </c>
    </row>
    <row r="621" spans="1:14" ht="12.75" customHeight="1" thickBot="1">
      <c r="A621" s="68"/>
      <c r="B621" s="68">
        <v>231</v>
      </c>
      <c r="C621" s="159" t="s">
        <v>479</v>
      </c>
      <c r="D621" s="69">
        <v>3613</v>
      </c>
      <c r="E621" s="69">
        <v>6121</v>
      </c>
      <c r="F621" s="68"/>
      <c r="G621" s="72">
        <v>43</v>
      </c>
      <c r="H621" s="72">
        <v>71</v>
      </c>
      <c r="I621" s="128" t="s">
        <v>339</v>
      </c>
      <c r="J621" s="74">
        <v>43783700</v>
      </c>
      <c r="K621" s="169" t="s">
        <v>511</v>
      </c>
      <c r="M621" s="74"/>
      <c r="N621" s="74">
        <f>M621+J621</f>
        <v>43783700</v>
      </c>
    </row>
    <row r="622" spans="1:14" ht="12.75" customHeight="1" thickBot="1">
      <c r="A622" s="47"/>
      <c r="B622" s="68">
        <v>231</v>
      </c>
      <c r="C622" s="159" t="s">
        <v>479</v>
      </c>
      <c r="D622" s="43">
        <v>3636</v>
      </c>
      <c r="E622" s="43">
        <v>5169</v>
      </c>
      <c r="F622" s="47"/>
      <c r="G622" s="42">
        <v>43</v>
      </c>
      <c r="H622" s="42">
        <v>210</v>
      </c>
      <c r="I622" s="13" t="s">
        <v>310</v>
      </c>
      <c r="J622" s="38">
        <v>350000</v>
      </c>
      <c r="K622" s="169" t="s">
        <v>496</v>
      </c>
      <c r="M622" s="38">
        <f>-167400-137000</f>
        <v>-304400</v>
      </c>
      <c r="N622" s="74">
        <f aca="true" t="shared" si="21" ref="N622:N655">M622+J622</f>
        <v>45600</v>
      </c>
    </row>
    <row r="623" spans="1:14" ht="12.75" customHeight="1" thickBot="1">
      <c r="A623" s="47"/>
      <c r="B623" s="68">
        <v>231</v>
      </c>
      <c r="C623" s="159" t="s">
        <v>479</v>
      </c>
      <c r="D623" s="43">
        <v>5512</v>
      </c>
      <c r="E623" s="43">
        <v>5171</v>
      </c>
      <c r="F623" s="47"/>
      <c r="G623" s="45">
        <v>43</v>
      </c>
      <c r="H623" s="45">
        <v>2211</v>
      </c>
      <c r="I623" s="8" t="s">
        <v>431</v>
      </c>
      <c r="J623" s="38">
        <v>0</v>
      </c>
      <c r="K623" s="169" t="s">
        <v>512</v>
      </c>
      <c r="M623" s="38"/>
      <c r="N623" s="74">
        <f t="shared" si="21"/>
        <v>0</v>
      </c>
    </row>
    <row r="624" spans="1:14" ht="12.75" customHeight="1" thickBot="1">
      <c r="A624" s="47"/>
      <c r="B624" s="68">
        <v>231</v>
      </c>
      <c r="C624" s="159" t="s">
        <v>479</v>
      </c>
      <c r="D624" s="43">
        <v>2219</v>
      </c>
      <c r="E624" s="43">
        <v>6121</v>
      </c>
      <c r="F624" s="47"/>
      <c r="G624" s="45">
        <v>43</v>
      </c>
      <c r="H624" s="45">
        <v>244</v>
      </c>
      <c r="I624" s="8" t="s">
        <v>320</v>
      </c>
      <c r="J624" s="38">
        <v>200000</v>
      </c>
      <c r="K624" s="169" t="s">
        <v>513</v>
      </c>
      <c r="M624" s="38"/>
      <c r="N624" s="74">
        <f t="shared" si="21"/>
        <v>200000</v>
      </c>
    </row>
    <row r="625" spans="1:14" ht="12.75" customHeight="1" thickBot="1">
      <c r="A625" s="47"/>
      <c r="B625" s="68">
        <v>232</v>
      </c>
      <c r="C625" s="159" t="s">
        <v>518</v>
      </c>
      <c r="D625" s="43">
        <v>2219</v>
      </c>
      <c r="E625" s="43">
        <v>6121</v>
      </c>
      <c r="F625" s="47"/>
      <c r="G625" s="45">
        <v>43</v>
      </c>
      <c r="H625" s="45">
        <v>245</v>
      </c>
      <c r="I625" s="8" t="s">
        <v>528</v>
      </c>
      <c r="J625" s="38">
        <v>0</v>
      </c>
      <c r="K625" s="169"/>
      <c r="M625" s="38">
        <v>109000</v>
      </c>
      <c r="N625" s="74">
        <f t="shared" si="21"/>
        <v>109000</v>
      </c>
    </row>
    <row r="626" spans="1:14" ht="12.75" customHeight="1" thickBot="1">
      <c r="A626" s="47"/>
      <c r="B626" s="68">
        <v>231</v>
      </c>
      <c r="C626" s="159" t="s">
        <v>479</v>
      </c>
      <c r="D626" s="43">
        <v>3111</v>
      </c>
      <c r="E626" s="43">
        <v>6121</v>
      </c>
      <c r="F626" s="47"/>
      <c r="G626" s="42">
        <v>43</v>
      </c>
      <c r="H626" s="108">
        <v>3021</v>
      </c>
      <c r="I626" s="13" t="s">
        <v>319</v>
      </c>
      <c r="J626" s="38">
        <v>0</v>
      </c>
      <c r="K626" s="169" t="s">
        <v>511</v>
      </c>
      <c r="M626" s="38">
        <v>57000</v>
      </c>
      <c r="N626" s="74">
        <f t="shared" si="21"/>
        <v>57000</v>
      </c>
    </row>
    <row r="627" spans="1:14" ht="12.75" customHeight="1" thickBot="1">
      <c r="A627" s="47"/>
      <c r="B627" s="68">
        <v>231</v>
      </c>
      <c r="C627" s="159" t="s">
        <v>479</v>
      </c>
      <c r="D627" s="43">
        <v>3111</v>
      </c>
      <c r="E627" s="43">
        <v>6121</v>
      </c>
      <c r="F627" s="47"/>
      <c r="G627" s="42">
        <v>43</v>
      </c>
      <c r="H627" s="108">
        <v>3061</v>
      </c>
      <c r="I627" s="13" t="s">
        <v>311</v>
      </c>
      <c r="J627" s="38">
        <v>0</v>
      </c>
      <c r="K627" s="169" t="s">
        <v>511</v>
      </c>
      <c r="M627" s="38">
        <v>40000</v>
      </c>
      <c r="N627" s="74">
        <f t="shared" si="21"/>
        <v>40000</v>
      </c>
    </row>
    <row r="628" spans="1:14" ht="12.75" customHeight="1" thickBot="1">
      <c r="A628" s="47"/>
      <c r="B628" s="68">
        <v>231</v>
      </c>
      <c r="C628" s="159" t="s">
        <v>479</v>
      </c>
      <c r="D628" s="43">
        <v>4351</v>
      </c>
      <c r="E628" s="43">
        <v>6121</v>
      </c>
      <c r="F628" s="47"/>
      <c r="G628" s="42">
        <v>43</v>
      </c>
      <c r="H628" s="108">
        <v>3921</v>
      </c>
      <c r="I628" s="13" t="s">
        <v>359</v>
      </c>
      <c r="J628" s="38">
        <v>0</v>
      </c>
      <c r="K628" s="169" t="s">
        <v>511</v>
      </c>
      <c r="M628" s="38"/>
      <c r="N628" s="74">
        <f t="shared" si="21"/>
        <v>0</v>
      </c>
    </row>
    <row r="629" spans="1:14" ht="12.75" customHeight="1" thickBot="1">
      <c r="A629" s="47"/>
      <c r="B629" s="68">
        <v>232</v>
      </c>
      <c r="C629" s="159" t="s">
        <v>518</v>
      </c>
      <c r="D629" s="43">
        <v>3111</v>
      </c>
      <c r="E629" s="43">
        <v>6121</v>
      </c>
      <c r="F629" s="47"/>
      <c r="G629" s="42">
        <v>43</v>
      </c>
      <c r="H629" s="108">
        <v>3221</v>
      </c>
      <c r="I629" s="13" t="s">
        <v>520</v>
      </c>
      <c r="J629" s="38">
        <v>0</v>
      </c>
      <c r="K629" s="169" t="s">
        <v>496</v>
      </c>
      <c r="M629" s="38">
        <v>66000</v>
      </c>
      <c r="N629" s="74">
        <f t="shared" si="21"/>
        <v>66000</v>
      </c>
    </row>
    <row r="630" spans="1:14" ht="12.75" customHeight="1" thickBot="1">
      <c r="A630" s="47"/>
      <c r="B630" s="68">
        <v>233</v>
      </c>
      <c r="C630" s="159" t="s">
        <v>519</v>
      </c>
      <c r="D630" s="43">
        <v>3113</v>
      </c>
      <c r="E630" s="43">
        <v>6121</v>
      </c>
      <c r="F630" s="47"/>
      <c r="G630" s="42">
        <v>43</v>
      </c>
      <c r="H630" s="108">
        <v>3022</v>
      </c>
      <c r="I630" s="13" t="s">
        <v>521</v>
      </c>
      <c r="J630" s="38">
        <v>0</v>
      </c>
      <c r="K630" s="169" t="s">
        <v>496</v>
      </c>
      <c r="M630" s="38">
        <v>84000</v>
      </c>
      <c r="N630" s="74">
        <f t="shared" si="21"/>
        <v>84000</v>
      </c>
    </row>
    <row r="631" spans="1:14" ht="12.75" customHeight="1" thickBot="1">
      <c r="A631" s="47"/>
      <c r="B631" s="68">
        <v>231</v>
      </c>
      <c r="C631" s="159" t="s">
        <v>479</v>
      </c>
      <c r="D631" s="43">
        <v>2321</v>
      </c>
      <c r="E631" s="43">
        <v>6121</v>
      </c>
      <c r="F631" s="47"/>
      <c r="G631" s="45">
        <v>43</v>
      </c>
      <c r="H631" s="45">
        <v>396</v>
      </c>
      <c r="I631" s="8" t="s">
        <v>312</v>
      </c>
      <c r="J631" s="38">
        <v>0</v>
      </c>
      <c r="K631" s="169" t="s">
        <v>513</v>
      </c>
      <c r="M631" s="38"/>
      <c r="N631" s="74">
        <f t="shared" si="21"/>
        <v>0</v>
      </c>
    </row>
    <row r="632" spans="1:14" ht="12.75" customHeight="1" thickBot="1">
      <c r="A632" s="47"/>
      <c r="B632" s="68">
        <v>231</v>
      </c>
      <c r="C632" s="159" t="s">
        <v>479</v>
      </c>
      <c r="D632" s="43">
        <v>4349</v>
      </c>
      <c r="E632" s="43">
        <v>5169</v>
      </c>
      <c r="F632" s="47"/>
      <c r="G632" s="45">
        <v>43</v>
      </c>
      <c r="H632" s="45">
        <v>401</v>
      </c>
      <c r="I632" s="8" t="s">
        <v>362</v>
      </c>
      <c r="J632" s="38">
        <v>0</v>
      </c>
      <c r="K632" s="169" t="s">
        <v>496</v>
      </c>
      <c r="M632" s="38"/>
      <c r="N632" s="74">
        <f t="shared" si="21"/>
        <v>0</v>
      </c>
    </row>
    <row r="633" spans="1:14" ht="12.75" customHeight="1" thickBot="1">
      <c r="A633" s="47"/>
      <c r="B633" s="68">
        <v>231</v>
      </c>
      <c r="C633" s="159" t="s">
        <v>479</v>
      </c>
      <c r="D633" s="43">
        <v>4351</v>
      </c>
      <c r="E633" s="43">
        <v>6121</v>
      </c>
      <c r="F633" s="47"/>
      <c r="G633" s="42">
        <v>43</v>
      </c>
      <c r="H633" s="108">
        <v>442</v>
      </c>
      <c r="I633" s="13" t="s">
        <v>316</v>
      </c>
      <c r="J633" s="38">
        <v>0</v>
      </c>
      <c r="K633" s="169" t="s">
        <v>511</v>
      </c>
      <c r="M633" s="38"/>
      <c r="N633" s="74">
        <f t="shared" si="21"/>
        <v>0</v>
      </c>
    </row>
    <row r="634" spans="1:14" ht="12.75" customHeight="1" thickBot="1">
      <c r="A634" s="47"/>
      <c r="B634" s="68">
        <v>231</v>
      </c>
      <c r="C634" s="159" t="s">
        <v>479</v>
      </c>
      <c r="D634" s="43">
        <v>2219</v>
      </c>
      <c r="E634" s="43">
        <v>6121</v>
      </c>
      <c r="F634" s="47"/>
      <c r="G634" s="42">
        <v>43</v>
      </c>
      <c r="H634" s="108">
        <v>444</v>
      </c>
      <c r="I634" s="13" t="s">
        <v>317</v>
      </c>
      <c r="J634" s="38">
        <v>67649120</v>
      </c>
      <c r="K634" s="169" t="s">
        <v>514</v>
      </c>
      <c r="M634" s="38"/>
      <c r="N634" s="74">
        <f t="shared" si="21"/>
        <v>67649120</v>
      </c>
    </row>
    <row r="635" spans="1:14" ht="12.75" customHeight="1" thickBot="1">
      <c r="A635" s="47"/>
      <c r="B635" s="68">
        <v>231</v>
      </c>
      <c r="C635" s="159" t="s">
        <v>479</v>
      </c>
      <c r="D635" s="43">
        <v>3745</v>
      </c>
      <c r="E635" s="43">
        <v>5169</v>
      </c>
      <c r="F635" s="47"/>
      <c r="G635" s="45">
        <v>43</v>
      </c>
      <c r="H635" s="45">
        <v>449</v>
      </c>
      <c r="I635" s="8" t="s">
        <v>57</v>
      </c>
      <c r="J635" s="38">
        <v>450000</v>
      </c>
      <c r="K635" s="169" t="s">
        <v>496</v>
      </c>
      <c r="M635" s="38"/>
      <c r="N635" s="74">
        <f t="shared" si="21"/>
        <v>450000</v>
      </c>
    </row>
    <row r="636" spans="1:14" ht="12.75" customHeight="1" thickBot="1">
      <c r="A636" s="47"/>
      <c r="B636" s="68">
        <v>231</v>
      </c>
      <c r="C636" s="159" t="s">
        <v>479</v>
      </c>
      <c r="D636" s="43">
        <v>3391</v>
      </c>
      <c r="E636" s="43">
        <v>5169</v>
      </c>
      <c r="F636" s="47"/>
      <c r="G636" s="42">
        <v>43</v>
      </c>
      <c r="H636" s="42">
        <v>451</v>
      </c>
      <c r="I636" s="8" t="s">
        <v>313</v>
      </c>
      <c r="J636" s="38">
        <v>0</v>
      </c>
      <c r="K636" s="169" t="s">
        <v>496</v>
      </c>
      <c r="M636" s="38"/>
      <c r="N636" s="74">
        <f t="shared" si="21"/>
        <v>0</v>
      </c>
    </row>
    <row r="637" spans="1:14" ht="12.75" customHeight="1" thickBot="1">
      <c r="A637" s="47"/>
      <c r="B637" s="68">
        <v>231</v>
      </c>
      <c r="C637" s="159" t="s">
        <v>479</v>
      </c>
      <c r="D637" s="43">
        <v>3612</v>
      </c>
      <c r="E637" s="43">
        <v>6121</v>
      </c>
      <c r="F637" s="47"/>
      <c r="G637" s="42">
        <v>43</v>
      </c>
      <c r="H637" s="42">
        <v>4522</v>
      </c>
      <c r="I637" s="8" t="s">
        <v>463</v>
      </c>
      <c r="J637" s="38">
        <v>0</v>
      </c>
      <c r="K637" s="169" t="s">
        <v>511</v>
      </c>
      <c r="M637" s="38">
        <v>71400</v>
      </c>
      <c r="N637" s="74">
        <f t="shared" si="21"/>
        <v>71400</v>
      </c>
    </row>
    <row r="638" spans="1:14" ht="12.75" customHeight="1" thickBot="1">
      <c r="A638" s="47"/>
      <c r="B638" s="68">
        <v>231</v>
      </c>
      <c r="C638" s="159" t="s">
        <v>479</v>
      </c>
      <c r="D638" s="43">
        <v>3612</v>
      </c>
      <c r="E638" s="43">
        <v>6121</v>
      </c>
      <c r="F638" s="47"/>
      <c r="G638" s="42">
        <v>43</v>
      </c>
      <c r="H638" s="108">
        <v>453</v>
      </c>
      <c r="I638" s="13" t="s">
        <v>314</v>
      </c>
      <c r="J638" s="38">
        <v>3800000</v>
      </c>
      <c r="K638" s="169" t="s">
        <v>511</v>
      </c>
      <c r="M638" s="38">
        <v>46000</v>
      </c>
      <c r="N638" s="74">
        <f t="shared" si="21"/>
        <v>3846000</v>
      </c>
    </row>
    <row r="639" spans="1:14" ht="12.75" customHeight="1" thickBot="1">
      <c r="A639" s="47"/>
      <c r="B639" s="68">
        <v>231</v>
      </c>
      <c r="C639" s="159" t="s">
        <v>479</v>
      </c>
      <c r="D639" s="43">
        <v>3745</v>
      </c>
      <c r="E639" s="43">
        <v>5169</v>
      </c>
      <c r="F639" s="47"/>
      <c r="G639" s="45">
        <v>43</v>
      </c>
      <c r="H639" s="45">
        <v>500</v>
      </c>
      <c r="I639" s="8" t="s">
        <v>426</v>
      </c>
      <c r="J639" s="38">
        <v>825000</v>
      </c>
      <c r="K639" s="169" t="s">
        <v>496</v>
      </c>
      <c r="M639" s="38">
        <v>50000</v>
      </c>
      <c r="N639" s="74">
        <f t="shared" si="21"/>
        <v>875000</v>
      </c>
    </row>
    <row r="640" spans="1:14" ht="12.75" customHeight="1" thickBot="1">
      <c r="A640" s="47"/>
      <c r="B640" s="68">
        <v>231</v>
      </c>
      <c r="C640" s="159" t="s">
        <v>479</v>
      </c>
      <c r="D640" s="43">
        <v>3391</v>
      </c>
      <c r="E640" s="43">
        <v>5169</v>
      </c>
      <c r="F640" s="47"/>
      <c r="G640" s="45">
        <v>43</v>
      </c>
      <c r="H640" s="45">
        <v>505</v>
      </c>
      <c r="I640" s="8" t="s">
        <v>345</v>
      </c>
      <c r="J640" s="38">
        <v>1259000</v>
      </c>
      <c r="K640" s="169" t="s">
        <v>496</v>
      </c>
      <c r="M640" s="38"/>
      <c r="N640" s="74">
        <f t="shared" si="21"/>
        <v>1259000</v>
      </c>
    </row>
    <row r="641" spans="1:14" ht="12.75" customHeight="1" thickBot="1">
      <c r="A641" s="47"/>
      <c r="B641" s="68">
        <v>231</v>
      </c>
      <c r="C641" s="159" t="s">
        <v>479</v>
      </c>
      <c r="D641" s="43">
        <v>3391</v>
      </c>
      <c r="E641" s="43">
        <v>5169</v>
      </c>
      <c r="F641" s="47"/>
      <c r="G641" s="45">
        <v>43</v>
      </c>
      <c r="H641" s="45">
        <v>503</v>
      </c>
      <c r="I641" s="8" t="s">
        <v>371</v>
      </c>
      <c r="J641" s="38">
        <v>0</v>
      </c>
      <c r="K641" s="169" t="s">
        <v>496</v>
      </c>
      <c r="M641" s="38">
        <v>130000</v>
      </c>
      <c r="N641" s="74">
        <f t="shared" si="21"/>
        <v>130000</v>
      </c>
    </row>
    <row r="642" spans="1:14" ht="12.75" customHeight="1" thickBot="1">
      <c r="A642" s="47"/>
      <c r="B642" s="68">
        <v>231</v>
      </c>
      <c r="C642" s="159" t="s">
        <v>479</v>
      </c>
      <c r="D642" s="43">
        <v>3745</v>
      </c>
      <c r="E642" s="43">
        <v>5169</v>
      </c>
      <c r="F642" s="47"/>
      <c r="G642" s="45">
        <v>43</v>
      </c>
      <c r="H642" s="45">
        <v>558</v>
      </c>
      <c r="I642" s="117" t="s">
        <v>321</v>
      </c>
      <c r="J642" s="38">
        <v>0</v>
      </c>
      <c r="K642" s="169" t="s">
        <v>514</v>
      </c>
      <c r="M642" s="38"/>
      <c r="N642" s="74">
        <f t="shared" si="21"/>
        <v>0</v>
      </c>
    </row>
    <row r="643" spans="1:14" ht="12.75" customHeight="1" thickBot="1">
      <c r="A643" s="47"/>
      <c r="B643" s="68">
        <v>231</v>
      </c>
      <c r="C643" s="159" t="s">
        <v>479</v>
      </c>
      <c r="D643" s="43">
        <v>3613</v>
      </c>
      <c r="E643" s="43">
        <v>6129</v>
      </c>
      <c r="F643" s="47"/>
      <c r="G643" s="42">
        <v>43</v>
      </c>
      <c r="H643" s="108">
        <v>711</v>
      </c>
      <c r="I643" s="13" t="s">
        <v>358</v>
      </c>
      <c r="J643" s="38">
        <v>4000000</v>
      </c>
      <c r="K643" s="169" t="s">
        <v>512</v>
      </c>
      <c r="M643" s="38"/>
      <c r="N643" s="74">
        <f t="shared" si="21"/>
        <v>4000000</v>
      </c>
    </row>
    <row r="644" spans="1:14" ht="12.75" customHeight="1" thickBot="1">
      <c r="A644" s="47"/>
      <c r="B644" s="68">
        <v>231</v>
      </c>
      <c r="C644" s="159" t="s">
        <v>479</v>
      </c>
      <c r="D644" s="43">
        <v>2321</v>
      </c>
      <c r="E644" s="43">
        <v>6121</v>
      </c>
      <c r="F644" s="47"/>
      <c r="G644" s="45">
        <v>43</v>
      </c>
      <c r="H644" s="45">
        <v>20002</v>
      </c>
      <c r="I644" s="8" t="s">
        <v>370</v>
      </c>
      <c r="J644" s="38">
        <v>0</v>
      </c>
      <c r="K644" s="169" t="s">
        <v>515</v>
      </c>
      <c r="M644" s="38">
        <v>693000</v>
      </c>
      <c r="N644" s="74">
        <f t="shared" si="21"/>
        <v>693000</v>
      </c>
    </row>
    <row r="645" spans="1:14" ht="12.75" customHeight="1" thickBot="1">
      <c r="A645" s="47"/>
      <c r="B645" s="68">
        <v>231</v>
      </c>
      <c r="C645" s="159" t="s">
        <v>479</v>
      </c>
      <c r="D645" s="43">
        <v>2219</v>
      </c>
      <c r="E645" s="43">
        <v>6121</v>
      </c>
      <c r="F645" s="47"/>
      <c r="G645" s="42">
        <v>43</v>
      </c>
      <c r="H645" s="108">
        <v>20210</v>
      </c>
      <c r="I645" s="13" t="s">
        <v>318</v>
      </c>
      <c r="J645" s="38">
        <v>0</v>
      </c>
      <c r="K645" s="169" t="s">
        <v>514</v>
      </c>
      <c r="M645" s="38"/>
      <c r="N645" s="74">
        <f t="shared" si="21"/>
        <v>0</v>
      </c>
    </row>
    <row r="646" spans="1:14" ht="12.75" customHeight="1" thickBot="1">
      <c r="A646" s="47"/>
      <c r="B646" s="68">
        <v>231</v>
      </c>
      <c r="C646" s="159" t="s">
        <v>479</v>
      </c>
      <c r="D646" s="43">
        <v>2212</v>
      </c>
      <c r="E646" s="43">
        <v>6121</v>
      </c>
      <c r="F646" s="47"/>
      <c r="G646" s="42">
        <v>43</v>
      </c>
      <c r="H646" s="108">
        <v>20216</v>
      </c>
      <c r="I646" s="13" t="s">
        <v>315</v>
      </c>
      <c r="J646" s="38">
        <v>23111895</v>
      </c>
      <c r="K646" s="169" t="s">
        <v>514</v>
      </c>
      <c r="M646" s="38"/>
      <c r="N646" s="74">
        <f t="shared" si="21"/>
        <v>23111895</v>
      </c>
    </row>
    <row r="647" spans="1:14" ht="12.75" customHeight="1" thickBot="1">
      <c r="A647" s="47"/>
      <c r="B647" s="68">
        <v>231</v>
      </c>
      <c r="C647" s="159" t="s">
        <v>479</v>
      </c>
      <c r="D647" s="43">
        <v>2219</v>
      </c>
      <c r="E647" s="43">
        <v>6121</v>
      </c>
      <c r="F647" s="47"/>
      <c r="G647" s="42">
        <v>43</v>
      </c>
      <c r="H647" s="42">
        <v>20222</v>
      </c>
      <c r="I647" s="8" t="s">
        <v>338</v>
      </c>
      <c r="J647" s="38">
        <v>0</v>
      </c>
      <c r="K647" s="169" t="s">
        <v>514</v>
      </c>
      <c r="M647" s="38">
        <v>130000</v>
      </c>
      <c r="N647" s="74">
        <f t="shared" si="21"/>
        <v>130000</v>
      </c>
    </row>
    <row r="648" spans="1:14" ht="12.75" customHeight="1" thickBot="1">
      <c r="A648" s="47"/>
      <c r="B648" s="68">
        <v>231</v>
      </c>
      <c r="C648" s="159" t="s">
        <v>479</v>
      </c>
      <c r="D648" s="43">
        <v>2212</v>
      </c>
      <c r="E648" s="43">
        <v>6121</v>
      </c>
      <c r="F648" s="47"/>
      <c r="G648" s="45">
        <v>43</v>
      </c>
      <c r="H648" s="45">
        <v>20226</v>
      </c>
      <c r="I648" s="117" t="s">
        <v>366</v>
      </c>
      <c r="J648" s="38">
        <v>312000</v>
      </c>
      <c r="K648" s="169" t="s">
        <v>496</v>
      </c>
      <c r="M648" s="38"/>
      <c r="N648" s="74">
        <f t="shared" si="21"/>
        <v>312000</v>
      </c>
    </row>
    <row r="649" spans="1:14" ht="12.75" customHeight="1" thickBot="1">
      <c r="A649" s="47"/>
      <c r="B649" s="68">
        <v>231</v>
      </c>
      <c r="C649" s="159" t="s">
        <v>479</v>
      </c>
      <c r="D649" s="43">
        <v>3729</v>
      </c>
      <c r="E649" s="43">
        <v>5192</v>
      </c>
      <c r="F649" s="47"/>
      <c r="G649" s="45">
        <v>43</v>
      </c>
      <c r="H649" s="45">
        <v>38801</v>
      </c>
      <c r="I649" s="117" t="s">
        <v>367</v>
      </c>
      <c r="J649" s="38">
        <v>175000</v>
      </c>
      <c r="K649" s="169" t="s">
        <v>516</v>
      </c>
      <c r="M649" s="38">
        <v>10000</v>
      </c>
      <c r="N649" s="74">
        <f t="shared" si="21"/>
        <v>185000</v>
      </c>
    </row>
    <row r="650" spans="1:14" ht="12.75" customHeight="1" thickBot="1">
      <c r="A650" s="47"/>
      <c r="B650" s="68">
        <v>231</v>
      </c>
      <c r="C650" s="159" t="s">
        <v>479</v>
      </c>
      <c r="D650" s="43">
        <v>3111</v>
      </c>
      <c r="E650" s="43">
        <v>6122</v>
      </c>
      <c r="F650" s="47"/>
      <c r="G650" s="45">
        <v>43</v>
      </c>
      <c r="H650" s="45">
        <v>302</v>
      </c>
      <c r="I650" s="8" t="s">
        <v>464</v>
      </c>
      <c r="J650" s="38">
        <v>0</v>
      </c>
      <c r="K650" s="169" t="s">
        <v>517</v>
      </c>
      <c r="M650" s="38">
        <f>20000+94800</f>
        <v>114800</v>
      </c>
      <c r="N650" s="74">
        <f t="shared" si="21"/>
        <v>114800</v>
      </c>
    </row>
    <row r="651" spans="1:14" ht="12.75" customHeight="1" thickBot="1">
      <c r="A651" s="47"/>
      <c r="B651" s="68">
        <v>231</v>
      </c>
      <c r="C651" s="159" t="s">
        <v>479</v>
      </c>
      <c r="D651" s="43">
        <v>3412</v>
      </c>
      <c r="E651" s="43">
        <v>6122</v>
      </c>
      <c r="F651" s="47"/>
      <c r="G651" s="45">
        <v>43</v>
      </c>
      <c r="H651" s="45">
        <v>419</v>
      </c>
      <c r="I651" s="8" t="s">
        <v>465</v>
      </c>
      <c r="J651" s="38">
        <v>0</v>
      </c>
      <c r="K651" s="169" t="s">
        <v>517</v>
      </c>
      <c r="M651" s="38">
        <f>20000+76000</f>
        <v>96000</v>
      </c>
      <c r="N651" s="74">
        <f t="shared" si="21"/>
        <v>96000</v>
      </c>
    </row>
    <row r="652" spans="1:14" ht="15" customHeight="1" thickBot="1">
      <c r="A652" s="47"/>
      <c r="B652" s="68">
        <v>231</v>
      </c>
      <c r="C652" s="159" t="s">
        <v>479</v>
      </c>
      <c r="D652" s="43">
        <v>3111</v>
      </c>
      <c r="E652" s="43">
        <v>6122</v>
      </c>
      <c r="F652" s="47"/>
      <c r="G652" s="45">
        <v>43</v>
      </c>
      <c r="H652" s="45">
        <v>306</v>
      </c>
      <c r="I652" s="8" t="s">
        <v>466</v>
      </c>
      <c r="J652" s="38">
        <v>0</v>
      </c>
      <c r="K652" s="169" t="s">
        <v>517</v>
      </c>
      <c r="M652" s="38"/>
      <c r="N652" s="74">
        <f t="shared" si="21"/>
        <v>0</v>
      </c>
    </row>
    <row r="653" spans="1:14" ht="12.75" customHeight="1" thickBot="1">
      <c r="A653" s="47"/>
      <c r="B653" s="68">
        <v>231</v>
      </c>
      <c r="C653" s="159" t="s">
        <v>479</v>
      </c>
      <c r="D653" s="43">
        <v>4351</v>
      </c>
      <c r="E653" s="43">
        <v>6122</v>
      </c>
      <c r="F653" s="47"/>
      <c r="G653" s="45">
        <v>43</v>
      </c>
      <c r="H653" s="45">
        <v>392</v>
      </c>
      <c r="I653" s="8" t="s">
        <v>467</v>
      </c>
      <c r="J653" s="38">
        <v>0</v>
      </c>
      <c r="K653" s="169" t="s">
        <v>517</v>
      </c>
      <c r="M653" s="38"/>
      <c r="N653" s="74">
        <f t="shared" si="21"/>
        <v>0</v>
      </c>
    </row>
    <row r="654" spans="1:14" ht="12.75" customHeight="1" thickBot="1">
      <c r="A654" s="47"/>
      <c r="B654" s="68">
        <v>231</v>
      </c>
      <c r="C654" s="159" t="s">
        <v>479</v>
      </c>
      <c r="D654" s="43">
        <v>3745</v>
      </c>
      <c r="E654" s="43">
        <v>5169</v>
      </c>
      <c r="F654" s="47"/>
      <c r="G654" s="45">
        <v>43</v>
      </c>
      <c r="H654" s="45">
        <v>386</v>
      </c>
      <c r="I654" s="8" t="s">
        <v>423</v>
      </c>
      <c r="J654" s="38">
        <v>80000</v>
      </c>
      <c r="K654" s="169" t="s">
        <v>511</v>
      </c>
      <c r="M654" s="38">
        <v>50000</v>
      </c>
      <c r="N654" s="74">
        <f t="shared" si="21"/>
        <v>130000</v>
      </c>
    </row>
    <row r="655" spans="1:14" ht="12.75" customHeight="1" thickBot="1">
      <c r="A655" s="89"/>
      <c r="B655" s="68">
        <v>231</v>
      </c>
      <c r="C655" s="159" t="s">
        <v>479</v>
      </c>
      <c r="D655" s="15">
        <v>3745</v>
      </c>
      <c r="E655" s="15">
        <v>5169</v>
      </c>
      <c r="F655" s="89"/>
      <c r="G655" s="123">
        <v>43</v>
      </c>
      <c r="H655" s="123">
        <v>101</v>
      </c>
      <c r="I655" s="122" t="s">
        <v>417</v>
      </c>
      <c r="J655" s="94">
        <v>0</v>
      </c>
      <c r="K655" s="169" t="s">
        <v>511</v>
      </c>
      <c r="M655" s="94"/>
      <c r="N655" s="74">
        <f t="shared" si="21"/>
        <v>0</v>
      </c>
    </row>
    <row r="656" spans="1:14" ht="12.75" customHeight="1" thickBot="1">
      <c r="A656" s="138"/>
      <c r="B656" s="138"/>
      <c r="C656" s="158"/>
      <c r="D656" s="139"/>
      <c r="E656" s="139"/>
      <c r="F656" s="138"/>
      <c r="G656" s="130"/>
      <c r="H656" s="131"/>
      <c r="I656" s="132" t="s">
        <v>59</v>
      </c>
      <c r="J656" s="133">
        <f>SUM(J657:J670)</f>
        <v>103403845</v>
      </c>
      <c r="K656" s="169"/>
      <c r="M656" s="133">
        <f>SUM(M657:M670)</f>
        <v>-1518582</v>
      </c>
      <c r="N656" s="133">
        <f>SUM(N657:N670)</f>
        <v>101885263</v>
      </c>
    </row>
    <row r="657" spans="1:14" ht="12.75" customHeight="1" thickBot="1">
      <c r="A657" s="68"/>
      <c r="B657" s="68">
        <v>231</v>
      </c>
      <c r="C657" s="159" t="s">
        <v>474</v>
      </c>
      <c r="D657" s="69" t="s">
        <v>45</v>
      </c>
      <c r="E657" s="69">
        <v>8124</v>
      </c>
      <c r="F657" s="68"/>
      <c r="G657" s="72" t="s">
        <v>60</v>
      </c>
      <c r="H657" s="72" t="s">
        <v>45</v>
      </c>
      <c r="I657" s="128" t="s">
        <v>322</v>
      </c>
      <c r="J657" s="74">
        <v>1800000</v>
      </c>
      <c r="K657" s="216" t="s">
        <v>493</v>
      </c>
      <c r="M657" s="74"/>
      <c r="N657" s="74">
        <f>M657+J657</f>
        <v>1800000</v>
      </c>
    </row>
    <row r="658" spans="1:14" ht="12.75" customHeight="1" thickBot="1">
      <c r="A658" s="47"/>
      <c r="B658" s="68">
        <v>231</v>
      </c>
      <c r="C658" s="159" t="s">
        <v>474</v>
      </c>
      <c r="D658" s="69" t="s">
        <v>45</v>
      </c>
      <c r="E658" s="69">
        <v>8124</v>
      </c>
      <c r="F658" s="47"/>
      <c r="G658" s="42" t="s">
        <v>60</v>
      </c>
      <c r="H658" s="42" t="s">
        <v>45</v>
      </c>
      <c r="I658" s="8" t="s">
        <v>323</v>
      </c>
      <c r="J658" s="38">
        <f>100000+420000</f>
        <v>520000</v>
      </c>
      <c r="K658" s="219"/>
      <c r="M658" s="38"/>
      <c r="N658" s="74">
        <f aca="true" t="shared" si="22" ref="N658:N669">M658+J658</f>
        <v>520000</v>
      </c>
    </row>
    <row r="659" spans="1:14" ht="12.75" customHeight="1" thickBot="1">
      <c r="A659" s="47"/>
      <c r="B659" s="68">
        <v>231</v>
      </c>
      <c r="C659" s="159" t="s">
        <v>474</v>
      </c>
      <c r="D659" s="69" t="s">
        <v>45</v>
      </c>
      <c r="E659" s="69">
        <v>8124</v>
      </c>
      <c r="F659" s="47"/>
      <c r="G659" s="42" t="s">
        <v>60</v>
      </c>
      <c r="H659" s="42" t="s">
        <v>45</v>
      </c>
      <c r="I659" s="8" t="s">
        <v>324</v>
      </c>
      <c r="J659" s="38">
        <f>312000+100000</f>
        <v>412000</v>
      </c>
      <c r="K659" s="219"/>
      <c r="M659" s="38"/>
      <c r="N659" s="74">
        <f t="shared" si="22"/>
        <v>412000</v>
      </c>
    </row>
    <row r="660" spans="1:14" ht="12.75" customHeight="1" thickBot="1">
      <c r="A660" s="47"/>
      <c r="B660" s="68">
        <v>231</v>
      </c>
      <c r="C660" s="159" t="s">
        <v>474</v>
      </c>
      <c r="D660" s="69" t="s">
        <v>45</v>
      </c>
      <c r="E660" s="69">
        <v>8124</v>
      </c>
      <c r="F660" s="47"/>
      <c r="G660" s="42" t="s">
        <v>60</v>
      </c>
      <c r="H660" s="42" t="s">
        <v>45</v>
      </c>
      <c r="I660" s="8" t="s">
        <v>325</v>
      </c>
      <c r="J660" s="38">
        <f>1008000+500000</f>
        <v>1508000</v>
      </c>
      <c r="K660" s="219"/>
      <c r="M660" s="38"/>
      <c r="N660" s="74">
        <f t="shared" si="22"/>
        <v>1508000</v>
      </c>
    </row>
    <row r="661" spans="1:14" ht="12.75" customHeight="1" thickBot="1">
      <c r="A661" s="47"/>
      <c r="B661" s="68">
        <v>231</v>
      </c>
      <c r="C661" s="159" t="s">
        <v>474</v>
      </c>
      <c r="D661" s="69" t="s">
        <v>45</v>
      </c>
      <c r="E661" s="69">
        <v>8124</v>
      </c>
      <c r="F661" s="47"/>
      <c r="G661" s="42" t="s">
        <v>60</v>
      </c>
      <c r="H661" s="42" t="s">
        <v>45</v>
      </c>
      <c r="I661" s="8" t="s">
        <v>326</v>
      </c>
      <c r="J661" s="38">
        <f>100000+204000</f>
        <v>304000</v>
      </c>
      <c r="K661" s="219"/>
      <c r="M661" s="38"/>
      <c r="N661" s="74">
        <f t="shared" si="22"/>
        <v>304000</v>
      </c>
    </row>
    <row r="662" spans="1:14" ht="12.75" customHeight="1" thickBot="1">
      <c r="A662" s="47"/>
      <c r="B662" s="68">
        <v>231</v>
      </c>
      <c r="C662" s="159" t="s">
        <v>474</v>
      </c>
      <c r="D662" s="69" t="s">
        <v>45</v>
      </c>
      <c r="E662" s="69">
        <v>8124</v>
      </c>
      <c r="F662" s="47"/>
      <c r="G662" s="42" t="s">
        <v>60</v>
      </c>
      <c r="H662" s="42" t="s">
        <v>45</v>
      </c>
      <c r="I662" s="8" t="s">
        <v>327</v>
      </c>
      <c r="J662" s="38">
        <f>100000+492000</f>
        <v>592000</v>
      </c>
      <c r="K662" s="219"/>
      <c r="M662" s="38"/>
      <c r="N662" s="74">
        <f t="shared" si="22"/>
        <v>592000</v>
      </c>
    </row>
    <row r="663" spans="1:14" ht="12.75" customHeight="1" thickBot="1">
      <c r="A663" s="47"/>
      <c r="B663" s="68">
        <v>231</v>
      </c>
      <c r="C663" s="159" t="s">
        <v>474</v>
      </c>
      <c r="D663" s="69" t="s">
        <v>45</v>
      </c>
      <c r="E663" s="69">
        <v>8124</v>
      </c>
      <c r="F663" s="47"/>
      <c r="G663" s="42" t="s">
        <v>60</v>
      </c>
      <c r="H663" s="42" t="s">
        <v>45</v>
      </c>
      <c r="I663" s="8" t="s">
        <v>328</v>
      </c>
      <c r="J663" s="38">
        <f>686268+500000</f>
        <v>1186268</v>
      </c>
      <c r="K663" s="219"/>
      <c r="M663" s="38"/>
      <c r="N663" s="74">
        <f t="shared" si="22"/>
        <v>1186268</v>
      </c>
    </row>
    <row r="664" spans="1:14" ht="12.75" customHeight="1" thickBot="1">
      <c r="A664" s="47"/>
      <c r="B664" s="68">
        <v>231</v>
      </c>
      <c r="C664" s="159" t="s">
        <v>474</v>
      </c>
      <c r="D664" s="69" t="s">
        <v>45</v>
      </c>
      <c r="E664" s="69">
        <v>8124</v>
      </c>
      <c r="F664" s="47"/>
      <c r="G664" s="42" t="s">
        <v>60</v>
      </c>
      <c r="H664" s="42" t="s">
        <v>45</v>
      </c>
      <c r="I664" s="8" t="s">
        <v>329</v>
      </c>
      <c r="J664" s="38">
        <v>94920</v>
      </c>
      <c r="K664" s="219"/>
      <c r="M664" s="38"/>
      <c r="N664" s="74">
        <f t="shared" si="22"/>
        <v>94920</v>
      </c>
    </row>
    <row r="665" spans="1:14" ht="12.75" customHeight="1" thickBot="1">
      <c r="A665" s="47"/>
      <c r="B665" s="68">
        <v>231</v>
      </c>
      <c r="C665" s="159" t="s">
        <v>474</v>
      </c>
      <c r="D665" s="69" t="s">
        <v>45</v>
      </c>
      <c r="E665" s="69">
        <v>8124</v>
      </c>
      <c r="F665" s="47"/>
      <c r="G665" s="42" t="s">
        <v>60</v>
      </c>
      <c r="H665" s="42" t="s">
        <v>45</v>
      </c>
      <c r="I665" s="8" t="s">
        <v>330</v>
      </c>
      <c r="J665" s="38">
        <f>100000+345840</f>
        <v>445840</v>
      </c>
      <c r="K665" s="219"/>
      <c r="M665" s="38"/>
      <c r="N665" s="74">
        <f t="shared" si="22"/>
        <v>445840</v>
      </c>
    </row>
    <row r="666" spans="1:14" ht="12.75" customHeight="1" hidden="1" thickBot="1">
      <c r="A666" s="47"/>
      <c r="B666" s="68">
        <v>231</v>
      </c>
      <c r="C666" s="159" t="s">
        <v>474</v>
      </c>
      <c r="D666" s="69" t="s">
        <v>45</v>
      </c>
      <c r="E666" s="43">
        <v>8114</v>
      </c>
      <c r="F666" s="47"/>
      <c r="G666" s="42" t="s">
        <v>60</v>
      </c>
      <c r="H666" s="42" t="s">
        <v>45</v>
      </c>
      <c r="I666" s="13" t="s">
        <v>63</v>
      </c>
      <c r="J666" s="38"/>
      <c r="K666" s="219"/>
      <c r="M666" s="38"/>
      <c r="N666" s="74">
        <f t="shared" si="22"/>
        <v>0</v>
      </c>
    </row>
    <row r="667" spans="1:14" ht="12.75" customHeight="1" thickBot="1">
      <c r="A667" s="47"/>
      <c r="B667" s="68">
        <v>231</v>
      </c>
      <c r="C667" s="159" t="s">
        <v>474</v>
      </c>
      <c r="D667" s="69" t="s">
        <v>45</v>
      </c>
      <c r="E667" s="43">
        <v>8124</v>
      </c>
      <c r="F667" s="47"/>
      <c r="G667" s="42" t="s">
        <v>60</v>
      </c>
      <c r="H667" s="42" t="s">
        <v>45</v>
      </c>
      <c r="I667" s="13" t="s">
        <v>428</v>
      </c>
      <c r="J667" s="38">
        <v>30000000</v>
      </c>
      <c r="K667" s="219"/>
      <c r="M667" s="38"/>
      <c r="N667" s="74">
        <f t="shared" si="22"/>
        <v>30000000</v>
      </c>
    </row>
    <row r="668" spans="1:14" ht="12.75" customHeight="1" thickBot="1">
      <c r="A668" s="47"/>
      <c r="B668" s="68">
        <v>231</v>
      </c>
      <c r="C668" s="159" t="s">
        <v>474</v>
      </c>
      <c r="D668" s="69" t="s">
        <v>45</v>
      </c>
      <c r="E668" s="43">
        <v>8124</v>
      </c>
      <c r="F668" s="47"/>
      <c r="G668" s="42" t="s">
        <v>60</v>
      </c>
      <c r="H668" s="42" t="s">
        <v>45</v>
      </c>
      <c r="I668" s="13" t="s">
        <v>429</v>
      </c>
      <c r="J668" s="38">
        <v>50000000</v>
      </c>
      <c r="K668" s="219"/>
      <c r="M668" s="38"/>
      <c r="N668" s="74">
        <f t="shared" si="22"/>
        <v>50000000</v>
      </c>
    </row>
    <row r="669" spans="1:117" s="6" customFormat="1" ht="16.5" customHeight="1" thickBot="1">
      <c r="A669" s="48"/>
      <c r="B669" s="68">
        <v>231</v>
      </c>
      <c r="C669" s="159" t="s">
        <v>474</v>
      </c>
      <c r="D669" s="69" t="s">
        <v>45</v>
      </c>
      <c r="E669" s="43">
        <v>8124</v>
      </c>
      <c r="F669" s="48"/>
      <c r="G669" s="42" t="s">
        <v>60</v>
      </c>
      <c r="H669" s="42" t="s">
        <v>45</v>
      </c>
      <c r="I669" s="13" t="s">
        <v>331</v>
      </c>
      <c r="J669" s="38">
        <v>15000000</v>
      </c>
      <c r="K669" s="219"/>
      <c r="L669" s="11"/>
      <c r="M669" s="38"/>
      <c r="N669" s="74">
        <f t="shared" si="22"/>
        <v>15000000</v>
      </c>
      <c r="O669" s="11"/>
      <c r="P669" s="11"/>
      <c r="Q669" s="11"/>
      <c r="R669" s="11"/>
      <c r="S669" s="11"/>
      <c r="T669" s="11"/>
      <c r="U669" s="11"/>
      <c r="V669" s="11"/>
      <c r="W669" s="11"/>
      <c r="X669" s="11"/>
      <c r="Y669" s="11"/>
      <c r="Z669" s="11"/>
      <c r="AA669" s="11"/>
      <c r="AB669" s="11"/>
      <c r="AC669" s="11"/>
      <c r="AD669" s="5"/>
      <c r="AE669" s="5"/>
      <c r="AF669" s="5"/>
      <c r="AG669" s="5"/>
      <c r="AH669" s="5"/>
      <c r="AI669" s="5"/>
      <c r="AJ669" s="5"/>
      <c r="AK669" s="5"/>
      <c r="AL669" s="5"/>
      <c r="AM669" s="5"/>
      <c r="AN669" s="5"/>
      <c r="AO669" s="5"/>
      <c r="AP669" s="5"/>
      <c r="AQ669" s="5"/>
      <c r="AR669" s="5"/>
      <c r="AS669" s="5"/>
      <c r="AT669" s="5"/>
      <c r="AU669" s="5"/>
      <c r="AV669" s="5"/>
      <c r="AW669" s="5"/>
      <c r="AX669" s="5"/>
      <c r="AY669" s="5"/>
      <c r="AZ669" s="5"/>
      <c r="BA669" s="5"/>
      <c r="BB669" s="5"/>
      <c r="BC669" s="5"/>
      <c r="BD669" s="5"/>
      <c r="BE669" s="5"/>
      <c r="BF669" s="5"/>
      <c r="BG669" s="5"/>
      <c r="BH669" s="5"/>
      <c r="BI669" s="5"/>
      <c r="BJ669" s="5"/>
      <c r="BK669" s="5"/>
      <c r="BL669" s="5"/>
      <c r="BM669" s="5"/>
      <c r="BN669" s="5"/>
      <c r="BO669" s="5"/>
      <c r="BP669" s="5"/>
      <c r="BQ669" s="5"/>
      <c r="BR669" s="5"/>
      <c r="BS669" s="5"/>
      <c r="BT669" s="5"/>
      <c r="BU669" s="5"/>
      <c r="BV669" s="5"/>
      <c r="BW669" s="5"/>
      <c r="BX669" s="5"/>
      <c r="BY669" s="5"/>
      <c r="BZ669" s="5"/>
      <c r="CA669" s="5"/>
      <c r="CB669" s="5"/>
      <c r="CC669" s="5"/>
      <c r="CD669" s="5"/>
      <c r="CE669" s="5"/>
      <c r="CF669" s="5"/>
      <c r="CG669" s="5"/>
      <c r="CH669" s="5"/>
      <c r="CI669" s="5"/>
      <c r="CJ669" s="5"/>
      <c r="CK669" s="5"/>
      <c r="CL669" s="5"/>
      <c r="CM669" s="5"/>
      <c r="CN669" s="5"/>
      <c r="CO669" s="5"/>
      <c r="CP669" s="5"/>
      <c r="CQ669" s="5"/>
      <c r="CR669" s="5"/>
      <c r="CS669" s="5"/>
      <c r="CT669" s="5"/>
      <c r="CU669" s="5"/>
      <c r="CV669" s="5"/>
      <c r="CW669" s="5"/>
      <c r="CX669" s="5"/>
      <c r="CY669" s="5"/>
      <c r="CZ669" s="5"/>
      <c r="DA669" s="5"/>
      <c r="DB669" s="5"/>
      <c r="DC669" s="5"/>
      <c r="DD669" s="5"/>
      <c r="DE669" s="5"/>
      <c r="DF669" s="5"/>
      <c r="DG669" s="5"/>
      <c r="DH669" s="5"/>
      <c r="DI669" s="5"/>
      <c r="DJ669" s="5"/>
      <c r="DK669" s="5"/>
      <c r="DL669" s="5"/>
      <c r="DM669" s="5"/>
    </row>
    <row r="670" spans="1:117" s="6" customFormat="1" ht="19.5" customHeight="1" thickBot="1">
      <c r="A670" s="121"/>
      <c r="B670" s="68">
        <v>231</v>
      </c>
      <c r="C670" s="159" t="s">
        <v>474</v>
      </c>
      <c r="D670" s="69" t="s">
        <v>45</v>
      </c>
      <c r="E670" s="15">
        <v>8115</v>
      </c>
      <c r="F670" s="121"/>
      <c r="G670" s="92" t="s">
        <v>60</v>
      </c>
      <c r="H670" s="92" t="s">
        <v>45</v>
      </c>
      <c r="I670" s="122" t="s">
        <v>332</v>
      </c>
      <c r="J670" s="94">
        <v>1540817</v>
      </c>
      <c r="K670" s="219"/>
      <c r="L670" s="11"/>
      <c r="M670" s="94">
        <f>-802000-200000-100000-400000-849-15733</f>
        <v>-1518582</v>
      </c>
      <c r="N670" s="74">
        <f>M670+J670</f>
        <v>22235</v>
      </c>
      <c r="O670" s="11"/>
      <c r="P670" s="11"/>
      <c r="Q670" s="11"/>
      <c r="R670" s="11"/>
      <c r="S670" s="11"/>
      <c r="T670" s="11"/>
      <c r="U670" s="11"/>
      <c r="V670" s="11"/>
      <c r="W670" s="11"/>
      <c r="X670" s="11"/>
      <c r="Y670" s="11"/>
      <c r="Z670" s="11"/>
      <c r="AA670" s="11"/>
      <c r="AB670" s="11"/>
      <c r="AC670" s="11"/>
      <c r="AD670" s="5"/>
      <c r="AE670" s="5"/>
      <c r="AF670" s="5"/>
      <c r="AG670" s="5"/>
      <c r="AH670" s="5"/>
      <c r="AI670" s="5"/>
      <c r="AJ670" s="5"/>
      <c r="AK670" s="5"/>
      <c r="AL670" s="5"/>
      <c r="AM670" s="5"/>
      <c r="AN670" s="5"/>
      <c r="AO670" s="5"/>
      <c r="AP670" s="5"/>
      <c r="AQ670" s="5"/>
      <c r="AR670" s="5"/>
      <c r="AS670" s="5"/>
      <c r="AT670" s="5"/>
      <c r="AU670" s="5"/>
      <c r="AV670" s="5"/>
      <c r="AW670" s="5"/>
      <c r="AX670" s="5"/>
      <c r="AY670" s="5"/>
      <c r="AZ670" s="5"/>
      <c r="BA670" s="5"/>
      <c r="BB670" s="5"/>
      <c r="BC670" s="5"/>
      <c r="BD670" s="5"/>
      <c r="BE670" s="5"/>
      <c r="BF670" s="5"/>
      <c r="BG670" s="5"/>
      <c r="BH670" s="5"/>
      <c r="BI670" s="5"/>
      <c r="BJ670" s="5"/>
      <c r="BK670" s="5"/>
      <c r="BL670" s="5"/>
      <c r="BM670" s="5"/>
      <c r="BN670" s="5"/>
      <c r="BO670" s="5"/>
      <c r="BP670" s="5"/>
      <c r="BQ670" s="5"/>
      <c r="BR670" s="5"/>
      <c r="BS670" s="5"/>
      <c r="BT670" s="5"/>
      <c r="BU670" s="5"/>
      <c r="BV670" s="5"/>
      <c r="BW670" s="5"/>
      <c r="BX670" s="5"/>
      <c r="BY670" s="5"/>
      <c r="BZ670" s="5"/>
      <c r="CA670" s="5"/>
      <c r="CB670" s="5"/>
      <c r="CC670" s="5"/>
      <c r="CD670" s="5"/>
      <c r="CE670" s="5"/>
      <c r="CF670" s="5"/>
      <c r="CG670" s="5"/>
      <c r="CH670" s="5"/>
      <c r="CI670" s="5"/>
      <c r="CJ670" s="5"/>
      <c r="CK670" s="5"/>
      <c r="CL670" s="5"/>
      <c r="CM670" s="5"/>
      <c r="CN670" s="5"/>
      <c r="CO670" s="5"/>
      <c r="CP670" s="5"/>
      <c r="CQ670" s="5"/>
      <c r="CR670" s="5"/>
      <c r="CS670" s="5"/>
      <c r="CT670" s="5"/>
      <c r="CU670" s="5"/>
      <c r="CV670" s="5"/>
      <c r="CW670" s="5"/>
      <c r="CX670" s="5"/>
      <c r="CY670" s="5"/>
      <c r="CZ670" s="5"/>
      <c r="DA670" s="5"/>
      <c r="DB670" s="5"/>
      <c r="DC670" s="5"/>
      <c r="DD670" s="5"/>
      <c r="DE670" s="5"/>
      <c r="DF670" s="5"/>
      <c r="DG670" s="5"/>
      <c r="DH670" s="5"/>
      <c r="DI670" s="5"/>
      <c r="DJ670" s="5"/>
      <c r="DK670" s="5"/>
      <c r="DL670" s="5"/>
      <c r="DM670" s="5"/>
    </row>
    <row r="671" spans="1:14" ht="15" customHeight="1" thickBot="1">
      <c r="A671" s="200" t="s">
        <v>468</v>
      </c>
      <c r="B671" s="201"/>
      <c r="C671" s="201"/>
      <c r="D671" s="201"/>
      <c r="E671" s="201"/>
      <c r="F671" s="201"/>
      <c r="G671" s="201"/>
      <c r="H671" s="201"/>
      <c r="I671" s="202"/>
      <c r="J671" s="134">
        <f>J620+J610+J597+J585+J560+J392+J363+J351+J337+J279+J273+J229+J181+J180+J166+J163+J139</f>
        <v>230485644.07999998</v>
      </c>
      <c r="K671" s="169"/>
      <c r="M671" s="134">
        <f>M620+M610+M597+M585+M560+M392+M363+M351+M337+M279+M273+M229+M225+M181+M180+M166+M163+M139</f>
        <v>1800118</v>
      </c>
      <c r="N671" s="134">
        <f>N620+N610+N597+N585+N560+N392+N363+N351+N337+N279+N273+N229+N225+N181+N180+N166+N163+N139</f>
        <v>232285762.07999998</v>
      </c>
    </row>
    <row r="672" spans="1:14" ht="22.5" customHeight="1" thickBot="1">
      <c r="A672" s="200" t="s">
        <v>469</v>
      </c>
      <c r="B672" s="201"/>
      <c r="C672" s="201"/>
      <c r="D672" s="201"/>
      <c r="E672" s="201"/>
      <c r="F672" s="201"/>
      <c r="G672" s="201"/>
      <c r="H672" s="201"/>
      <c r="I672" s="202"/>
      <c r="J672" s="135">
        <f>J671+J656</f>
        <v>333889489.08</v>
      </c>
      <c r="K672" s="169"/>
      <c r="M672" s="135">
        <f>M656+M671</f>
        <v>281536</v>
      </c>
      <c r="N672" s="135">
        <f>N656+N671</f>
        <v>334171025.08</v>
      </c>
    </row>
    <row r="673" spans="1:9" ht="12" customHeight="1">
      <c r="A673" s="1"/>
      <c r="B673" s="1"/>
      <c r="C673" s="162"/>
      <c r="D673" s="118"/>
      <c r="E673" s="118"/>
      <c r="F673" s="1"/>
      <c r="G673" s="120"/>
      <c r="H673" s="120"/>
      <c r="I673" s="127"/>
    </row>
    <row r="674" spans="1:14" ht="12" customHeight="1">
      <c r="A674" s="1"/>
      <c r="B674" s="1"/>
      <c r="C674" s="162"/>
      <c r="D674" s="118"/>
      <c r="E674" s="118"/>
      <c r="F674" s="1"/>
      <c r="G674" s="119"/>
      <c r="H674" s="119"/>
      <c r="I674" s="120"/>
      <c r="J674" s="10">
        <f>J136-J672</f>
        <v>-0.4063999652862549</v>
      </c>
      <c r="K674" s="10">
        <f>K136-K672</f>
        <v>0</v>
      </c>
      <c r="L674" s="10">
        <f>L136-L672</f>
        <v>0</v>
      </c>
      <c r="M674" s="10">
        <f>M136-M672</f>
        <v>0</v>
      </c>
      <c r="N674" s="10">
        <f>N136-N672</f>
        <v>-0.4063999652862549</v>
      </c>
    </row>
    <row r="675" spans="1:9" ht="12" customHeight="1">
      <c r="A675" s="1"/>
      <c r="B675" s="1"/>
      <c r="C675" s="162"/>
      <c r="D675" s="118"/>
      <c r="E675" s="118"/>
      <c r="F675" s="1"/>
      <c r="G675" s="119"/>
      <c r="H675" s="119"/>
      <c r="I675" s="119"/>
    </row>
    <row r="676" spans="1:9" ht="12" customHeight="1">
      <c r="A676" s="1"/>
      <c r="B676" s="1"/>
      <c r="C676" s="162"/>
      <c r="D676" s="118"/>
      <c r="E676" s="118"/>
      <c r="F676" s="1"/>
      <c r="G676" s="119"/>
      <c r="H676" s="119"/>
      <c r="I676" s="119"/>
    </row>
    <row r="677" spans="7:9" ht="12" customHeight="1">
      <c r="G677" s="9"/>
      <c r="H677" s="9"/>
      <c r="I677" s="9"/>
    </row>
    <row r="678" ht="12" customHeight="1">
      <c r="I678" s="9"/>
    </row>
    <row r="679" ht="12" customHeight="1"/>
    <row r="680" ht="12" customHeight="1"/>
  </sheetData>
  <mergeCells count="103">
    <mergeCell ref="K657:K670"/>
    <mergeCell ref="K295:K333"/>
    <mergeCell ref="K335:K336"/>
    <mergeCell ref="K394:K491"/>
    <mergeCell ref="K493:K495"/>
    <mergeCell ref="K497:K559"/>
    <mergeCell ref="K566:K567"/>
    <mergeCell ref="K598:K609"/>
    <mergeCell ref="K611:K619"/>
    <mergeCell ref="K370:K376"/>
    <mergeCell ref="K378:K382"/>
    <mergeCell ref="K384:K385"/>
    <mergeCell ref="K387:K391"/>
    <mergeCell ref="K339:K350"/>
    <mergeCell ref="K353:K362"/>
    <mergeCell ref="K364:K365"/>
    <mergeCell ref="K231:K272"/>
    <mergeCell ref="K274:K278"/>
    <mergeCell ref="K281:K293"/>
    <mergeCell ref="K164:K165"/>
    <mergeCell ref="K167:K179"/>
    <mergeCell ref="K182:K224"/>
    <mergeCell ref="K226:K228"/>
    <mergeCell ref="K34:K35"/>
    <mergeCell ref="K40:K49"/>
    <mergeCell ref="K58:K69"/>
    <mergeCell ref="K151:K162"/>
    <mergeCell ref="K73:K92"/>
    <mergeCell ref="K111:K127"/>
    <mergeCell ref="K129:K134"/>
    <mergeCell ref="K140:K142"/>
    <mergeCell ref="K16:K22"/>
    <mergeCell ref="K24:K25"/>
    <mergeCell ref="K8:K13"/>
    <mergeCell ref="K14:K15"/>
    <mergeCell ref="H231:H256"/>
    <mergeCell ref="H497:H501"/>
    <mergeCell ref="H505:H509"/>
    <mergeCell ref="H465:H470"/>
    <mergeCell ref="H472:H479"/>
    <mergeCell ref="H493:H495"/>
    <mergeCell ref="H488:H489"/>
    <mergeCell ref="H415:H416"/>
    <mergeCell ref="H418:H422"/>
    <mergeCell ref="H461:H463"/>
    <mergeCell ref="H555:H557"/>
    <mergeCell ref="H511:H514"/>
    <mergeCell ref="H525:H529"/>
    <mergeCell ref="H534:H535"/>
    <mergeCell ref="H531:H532"/>
    <mergeCell ref="H522:H523"/>
    <mergeCell ref="H538:H542"/>
    <mergeCell ref="H516:H520"/>
    <mergeCell ref="H549:H553"/>
    <mergeCell ref="H544:H545"/>
    <mergeCell ref="H446:H449"/>
    <mergeCell ref="H426:H428"/>
    <mergeCell ref="H430:H437"/>
    <mergeCell ref="H439:H442"/>
    <mergeCell ref="H361:H362"/>
    <mergeCell ref="A671:I671"/>
    <mergeCell ref="A672:I672"/>
    <mergeCell ref="H364:H365"/>
    <mergeCell ref="H451:H455"/>
    <mergeCell ref="H457:H459"/>
    <mergeCell ref="H378:H380"/>
    <mergeCell ref="H399:H401"/>
    <mergeCell ref="H403:H411"/>
    <mergeCell ref="H481:H484"/>
    <mergeCell ref="H182:H191"/>
    <mergeCell ref="H221:H222"/>
    <mergeCell ref="A135:I135"/>
    <mergeCell ref="A136:I136"/>
    <mergeCell ref="G5:G6"/>
    <mergeCell ref="H5:H6"/>
    <mergeCell ref="I5:I6"/>
    <mergeCell ref="A1:J4"/>
    <mergeCell ref="J566:J567"/>
    <mergeCell ref="J261:J262"/>
    <mergeCell ref="J346:J350"/>
    <mergeCell ref="H264:H272"/>
    <mergeCell ref="H281:H293"/>
    <mergeCell ref="H295:H314"/>
    <mergeCell ref="H316:H324"/>
    <mergeCell ref="H339:H341"/>
    <mergeCell ref="H343:H350"/>
    <mergeCell ref="H353:H355"/>
    <mergeCell ref="H326:H333"/>
    <mergeCell ref="H335:H336"/>
    <mergeCell ref="H257:H259"/>
    <mergeCell ref="H261:H262"/>
    <mergeCell ref="J378:J379"/>
    <mergeCell ref="H384:H385"/>
    <mergeCell ref="H394:H397"/>
    <mergeCell ref="H387:H388"/>
    <mergeCell ref="M261:M262"/>
    <mergeCell ref="M346:M350"/>
    <mergeCell ref="M378:M379"/>
    <mergeCell ref="M566:M567"/>
    <mergeCell ref="N261:N262"/>
    <mergeCell ref="N346:N350"/>
    <mergeCell ref="N378:N379"/>
    <mergeCell ref="N566:N567"/>
  </mergeCells>
  <printOptions/>
  <pageMargins left="0.36" right="0.23" top="0.51" bottom="0.5" header="0.5118110236220472" footer="0.5118110236220472"/>
  <pageSetup fitToHeight="8" fitToWidth="1" horizontalDpi="600" verticalDpi="600" orientation="portrait" paperSize="9" scale="66" r:id="rId3"/>
  <colBreaks count="1" manualBreakCount="1">
    <brk id="8" max="671" man="1"/>
  </colBreaks>
  <ignoredErrors>
    <ignoredError sqref="C9 C8 C10:C13 C20 C55 C57:C58" numberStoredAsText="1"/>
  </ignoredError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Solnařová Iva</dc:creator>
  <cp:keywords/>
  <dc:description/>
  <cp:lastModifiedBy>Iva Solnařová</cp:lastModifiedBy>
  <cp:lastPrinted>2010-05-05T14:27:38Z</cp:lastPrinted>
  <dcterms:created xsi:type="dcterms:W3CDTF">2009-03-05T12:22:32Z</dcterms:created>
  <dcterms:modified xsi:type="dcterms:W3CDTF">2010-05-13T07:02:15Z</dcterms:modified>
  <cp:category/>
  <cp:version/>
  <cp:contentType/>
  <cp:contentStatus/>
</cp:coreProperties>
</file>